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4-16 mars-3e simple\"/>
    </mc:Choice>
  </mc:AlternateContent>
  <xr:revisionPtr revIDLastSave="0" documentId="13_ncr:1_{CCA9FE7E-6669-4741-99E7-15613832C3DA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87" r:id="rId2"/>
    <sheet name="D3-2" sheetId="83" r:id="rId3"/>
    <sheet name="D4-1" sheetId="88" r:id="rId4"/>
    <sheet name="D4-2" sheetId="86" r:id="rId5"/>
  </sheets>
  <externalReferences>
    <externalReference r:id="rId6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>#REF!</definedName>
    <definedName name="BM_2" localSheetId="3">#REF!</definedName>
    <definedName name="BM_2" localSheetId="4">#REF!</definedName>
    <definedName name="BM_2">#REF!</definedName>
    <definedName name="CF_1" localSheetId="3">#REF!</definedName>
    <definedName name="CF_1" localSheetId="4">#REF!</definedName>
    <definedName name="CF_1">#REF!</definedName>
    <definedName name="CF_2" localSheetId="3">#REF!</definedName>
    <definedName name="CF_2" localSheetId="4">#REF!</definedName>
    <definedName name="CF_2">#REF!</definedName>
    <definedName name="CM" localSheetId="1">'D3-1'!$A$2</definedName>
    <definedName name="CM" localSheetId="2">'D3-2'!$A$2</definedName>
    <definedName name="CM" localSheetId="3">'D4-1'!$A$2</definedName>
    <definedName name="CM" localSheetId="4">'D4-2'!$A$2</definedName>
    <definedName name="CM">#REF!</definedName>
    <definedName name="CM_1" localSheetId="3">#REF!</definedName>
    <definedName name="CM_1" localSheetId="4">#REF!</definedName>
    <definedName name="CM_1">#REF!</definedName>
    <definedName name="CM_2" localSheetId="3">#REF!</definedName>
    <definedName name="CM_2" localSheetId="4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>#REF!</definedName>
    <definedName name="JDF" localSheetId="3">#REF!</definedName>
    <definedName name="JDF" localSheetId="4">#REF!</definedName>
    <definedName name="JDF">#REF!</definedName>
    <definedName name="JF_1" localSheetId="3">#REF!</definedName>
    <definedName name="JF_1" localSheetId="4">#REF!</definedName>
    <definedName name="JF_1">#REF!</definedName>
    <definedName name="JF_2" localSheetId="3">#REF!</definedName>
    <definedName name="JF_2" localSheetId="4">#REF!</definedName>
    <definedName name="JF_2">#REF!</definedName>
    <definedName name="JM_1" localSheetId="3">#REF!</definedName>
    <definedName name="JM_1" localSheetId="4">#REF!</definedName>
    <definedName name="JM_1">#REF!</definedName>
    <definedName name="JM_2" localSheetId="3">#REF!</definedName>
    <definedName name="JM_2" localSheetId="4">#REF!</definedName>
    <definedName name="JM_2">#REF!</definedName>
    <definedName name="NOM_BF1" localSheetId="3">#REF!</definedName>
    <definedName name="NOM_BF1" localSheetId="4">#REF!</definedName>
    <definedName name="NOM_BF1">#REF!</definedName>
    <definedName name="NOM_BF2" localSheetId="3">#REF!</definedName>
    <definedName name="NOM_BF2" localSheetId="4">#REF!</definedName>
    <definedName name="NOM_BF2">#REF!</definedName>
    <definedName name="NOM_BM1" localSheetId="3">#REF!</definedName>
    <definedName name="NOM_BM1" localSheetId="4">#REF!</definedName>
    <definedName name="NOM_BM1">#REF!</definedName>
    <definedName name="NOM_BM2" localSheetId="3">#REF!</definedName>
    <definedName name="NOM_BM2" localSheetId="4">#REF!</definedName>
    <definedName name="NOM_BM2">#REF!</definedName>
    <definedName name="NOM_CF1" localSheetId="3">#REF!</definedName>
    <definedName name="NOM_CF1" localSheetId="4">#REF!</definedName>
    <definedName name="NOM_CF1">#REF!</definedName>
    <definedName name="NOM_CF2" localSheetId="3">#REF!</definedName>
    <definedName name="NOM_CF2" localSheetId="4">#REF!</definedName>
    <definedName name="NOM_CF2">#REF!</definedName>
    <definedName name="NOM_CM1" localSheetId="3">#REF!</definedName>
    <definedName name="NOM_CM1" localSheetId="4">#REF!</definedName>
    <definedName name="NOM_CM1">#REF!</definedName>
    <definedName name="NOM_CM2" localSheetId="3">#REF!</definedName>
    <definedName name="NOM_CM2" localSheetId="4">#REF!</definedName>
    <definedName name="NOM_CM2">#REF!</definedName>
    <definedName name="NOM_JF1" localSheetId="3">#REF!</definedName>
    <definedName name="NOM_JF1" localSheetId="4">#REF!</definedName>
    <definedName name="NOM_JF1">#REF!</definedName>
    <definedName name="NOM_JF2" localSheetId="3">#REF!</definedName>
    <definedName name="NOM_JF2" localSheetId="4">#REF!</definedName>
    <definedName name="NOM_JF2">#REF!</definedName>
    <definedName name="NOM_JM1" localSheetId="3">#REF!</definedName>
    <definedName name="NOM_JM1" localSheetId="4">#REF!</definedName>
    <definedName name="NOM_JM1">#REF!</definedName>
    <definedName name="NOM_JM2" localSheetId="3">#REF!</definedName>
    <definedName name="NOM_JM2" localSheetId="4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>#REF!</definedName>
    <definedName name="TOURNOI" localSheetId="1">'D3-1'!$A$2</definedName>
    <definedName name="TOURNOI" localSheetId="2">'D3-2'!$A$2</definedName>
    <definedName name="TOURNOI" localSheetId="3">'D4-1'!$A$2</definedName>
    <definedName name="TOURNOI" localSheetId="4">'D4-2'!$A$2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'D4-1'!$B$1:$T$47</definedName>
    <definedName name="_xlnm.Print_Area" localSheetId="4">'D4-2'!$B$1:$T$47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8" l="1"/>
  <c r="M46" i="88"/>
  <c r="J46" i="88"/>
  <c r="E46" i="88"/>
  <c r="O45" i="88"/>
  <c r="M45" i="88"/>
  <c r="J45" i="88"/>
  <c r="E45" i="88"/>
  <c r="O44" i="88"/>
  <c r="M44" i="88"/>
  <c r="J44" i="88"/>
  <c r="U44" i="88" s="1"/>
  <c r="E44" i="88"/>
  <c r="O42" i="88"/>
  <c r="M42" i="88"/>
  <c r="J42" i="88"/>
  <c r="E42" i="88"/>
  <c r="O41" i="88"/>
  <c r="M41" i="88"/>
  <c r="J41" i="88"/>
  <c r="E41" i="88"/>
  <c r="V40" i="88"/>
  <c r="U40" i="88"/>
  <c r="O40" i="88"/>
  <c r="M40" i="88"/>
  <c r="J40" i="88"/>
  <c r="E40" i="88"/>
  <c r="O37" i="88"/>
  <c r="M37" i="88"/>
  <c r="J37" i="88"/>
  <c r="E37" i="88"/>
  <c r="O36" i="88"/>
  <c r="M36" i="88"/>
  <c r="J36" i="88"/>
  <c r="E36" i="88"/>
  <c r="O35" i="88"/>
  <c r="M35" i="88"/>
  <c r="J35" i="88"/>
  <c r="U35" i="88" s="1"/>
  <c r="E35" i="88"/>
  <c r="O33" i="88"/>
  <c r="M33" i="88"/>
  <c r="J33" i="88"/>
  <c r="E33" i="88"/>
  <c r="O32" i="88"/>
  <c r="M32" i="88"/>
  <c r="J32" i="88"/>
  <c r="E32" i="88"/>
  <c r="O31" i="88"/>
  <c r="M31" i="88"/>
  <c r="J31" i="88"/>
  <c r="U31" i="88" s="1"/>
  <c r="E31" i="88"/>
  <c r="O29" i="88"/>
  <c r="M29" i="88"/>
  <c r="J29" i="88"/>
  <c r="E29" i="88"/>
  <c r="O28" i="88"/>
  <c r="M28" i="88"/>
  <c r="J28" i="88"/>
  <c r="E28" i="88"/>
  <c r="O27" i="88"/>
  <c r="M27" i="88"/>
  <c r="J27" i="88"/>
  <c r="E27" i="88"/>
  <c r="O25" i="88"/>
  <c r="M25" i="88"/>
  <c r="J25" i="88"/>
  <c r="E25" i="88"/>
  <c r="O24" i="88"/>
  <c r="M24" i="88"/>
  <c r="J24" i="88"/>
  <c r="E24" i="88"/>
  <c r="V23" i="88"/>
  <c r="U23" i="88"/>
  <c r="O23" i="88"/>
  <c r="M23" i="88"/>
  <c r="J23" i="88"/>
  <c r="E23" i="88"/>
  <c r="O21" i="88"/>
  <c r="M21" i="88"/>
  <c r="J21" i="88"/>
  <c r="E21" i="88"/>
  <c r="O20" i="88"/>
  <c r="M20" i="88"/>
  <c r="J20" i="88"/>
  <c r="E20" i="88"/>
  <c r="U19" i="88"/>
  <c r="O19" i="88"/>
  <c r="M19" i="88"/>
  <c r="V19" i="88" s="1"/>
  <c r="J19" i="88"/>
  <c r="E19" i="88"/>
  <c r="O17" i="88"/>
  <c r="M17" i="88"/>
  <c r="J17" i="88"/>
  <c r="E17" i="88"/>
  <c r="O16" i="88"/>
  <c r="M16" i="88"/>
  <c r="J16" i="88"/>
  <c r="E16" i="88"/>
  <c r="O15" i="88"/>
  <c r="M15" i="88"/>
  <c r="J15" i="88"/>
  <c r="U15" i="88" s="1"/>
  <c r="E15" i="88"/>
  <c r="S12" i="88"/>
  <c r="S11" i="88"/>
  <c r="S10" i="88"/>
  <c r="S9" i="88"/>
  <c r="B2" i="88"/>
  <c r="A12" i="88" s="1"/>
  <c r="V35" i="88" l="1"/>
  <c r="V44" i="88"/>
  <c r="V31" i="88"/>
  <c r="U27" i="88"/>
  <c r="V27" i="88"/>
  <c r="V15" i="88"/>
  <c r="A9" i="88"/>
  <c r="A10" i="88"/>
  <c r="A11" i="88"/>
  <c r="O55" i="87" l="1"/>
  <c r="M55" i="87"/>
  <c r="J55" i="87"/>
  <c r="E55" i="87"/>
  <c r="O54" i="87"/>
  <c r="M54" i="87"/>
  <c r="J54" i="87"/>
  <c r="E54" i="87"/>
  <c r="O53" i="87"/>
  <c r="M53" i="87"/>
  <c r="V53" i="87" s="1"/>
  <c r="J53" i="87"/>
  <c r="U53" i="87" s="1"/>
  <c r="E53" i="87"/>
  <c r="O51" i="87"/>
  <c r="M51" i="87"/>
  <c r="J51" i="87"/>
  <c r="E51" i="87"/>
  <c r="O50" i="87"/>
  <c r="M50" i="87"/>
  <c r="J50" i="87"/>
  <c r="E50" i="87"/>
  <c r="O49" i="87"/>
  <c r="M49" i="87"/>
  <c r="J49" i="87"/>
  <c r="E49" i="87"/>
  <c r="O47" i="87"/>
  <c r="M47" i="87"/>
  <c r="J47" i="87"/>
  <c r="E47" i="87"/>
  <c r="O46" i="87"/>
  <c r="M46" i="87"/>
  <c r="J46" i="87"/>
  <c r="E46" i="87"/>
  <c r="V45" i="87"/>
  <c r="O45" i="87"/>
  <c r="M45" i="87"/>
  <c r="J45" i="87"/>
  <c r="U45" i="87" s="1"/>
  <c r="E45" i="87"/>
  <c r="O43" i="87"/>
  <c r="M43" i="87"/>
  <c r="J43" i="87"/>
  <c r="E43" i="87"/>
  <c r="O42" i="87"/>
  <c r="M42" i="87"/>
  <c r="J42" i="87"/>
  <c r="E42" i="87"/>
  <c r="V41" i="87"/>
  <c r="U41" i="87"/>
  <c r="O41" i="87"/>
  <c r="M41" i="87"/>
  <c r="J41" i="87"/>
  <c r="E41" i="87"/>
  <c r="O39" i="87"/>
  <c r="M39" i="87"/>
  <c r="J39" i="87"/>
  <c r="E39" i="87"/>
  <c r="O38" i="87"/>
  <c r="M38" i="87"/>
  <c r="J38" i="87"/>
  <c r="E38" i="87"/>
  <c r="V37" i="87"/>
  <c r="U37" i="87"/>
  <c r="O37" i="87"/>
  <c r="M37" i="87"/>
  <c r="J37" i="87"/>
  <c r="E37" i="87"/>
  <c r="O35" i="87"/>
  <c r="M35" i="87"/>
  <c r="J35" i="87"/>
  <c r="E35" i="87"/>
  <c r="O34" i="87"/>
  <c r="M34" i="87"/>
  <c r="J34" i="87"/>
  <c r="E34" i="87"/>
  <c r="O33" i="87"/>
  <c r="M33" i="87"/>
  <c r="J33" i="87"/>
  <c r="E33" i="87"/>
  <c r="O31" i="87"/>
  <c r="M31" i="87"/>
  <c r="J31" i="87"/>
  <c r="E31" i="87"/>
  <c r="O30" i="87"/>
  <c r="M30" i="87"/>
  <c r="J30" i="87"/>
  <c r="U29" i="87" s="1"/>
  <c r="E30" i="87"/>
  <c r="V29" i="87"/>
  <c r="O29" i="87"/>
  <c r="M29" i="87"/>
  <c r="J29" i="87"/>
  <c r="E29" i="87"/>
  <c r="O27" i="87"/>
  <c r="M27" i="87"/>
  <c r="J27" i="87"/>
  <c r="E27" i="87"/>
  <c r="O26" i="87"/>
  <c r="M26" i="87"/>
  <c r="J26" i="87"/>
  <c r="E26" i="87"/>
  <c r="V25" i="87"/>
  <c r="U25" i="87"/>
  <c r="O25" i="87"/>
  <c r="M25" i="87"/>
  <c r="J25" i="87"/>
  <c r="E25" i="87"/>
  <c r="O23" i="87"/>
  <c r="M23" i="87"/>
  <c r="J23" i="87"/>
  <c r="E23" i="87"/>
  <c r="O22" i="87"/>
  <c r="M22" i="87"/>
  <c r="J22" i="87"/>
  <c r="E22" i="87"/>
  <c r="O21" i="87"/>
  <c r="M21" i="87"/>
  <c r="V21" i="87" s="1"/>
  <c r="J21" i="87"/>
  <c r="U21" i="87" s="1"/>
  <c r="E21" i="87"/>
  <c r="O19" i="87"/>
  <c r="M19" i="87"/>
  <c r="J19" i="87"/>
  <c r="E19" i="87"/>
  <c r="O18" i="87"/>
  <c r="M18" i="87"/>
  <c r="V17" i="87" s="1"/>
  <c r="J18" i="87"/>
  <c r="U17" i="87" s="1"/>
  <c r="E18" i="87"/>
  <c r="O17" i="87"/>
  <c r="M17" i="87"/>
  <c r="J17" i="87"/>
  <c r="E17" i="87"/>
  <c r="S13" i="87"/>
  <c r="S12" i="87"/>
  <c r="S11" i="87"/>
  <c r="S10" i="87"/>
  <c r="S9" i="87"/>
  <c r="B2" i="87"/>
  <c r="A11" i="87" s="1"/>
  <c r="U49" i="87" l="1"/>
  <c r="V49" i="87"/>
  <c r="U33" i="87"/>
  <c r="V33" i="87"/>
  <c r="A9" i="87"/>
  <c r="A13" i="87"/>
  <c r="A10" i="87"/>
  <c r="A12" i="87"/>
  <c r="O46" i="86" l="1"/>
  <c r="M46" i="86"/>
  <c r="J46" i="86"/>
  <c r="E46" i="86"/>
  <c r="O45" i="86"/>
  <c r="M45" i="86"/>
  <c r="J45" i="86"/>
  <c r="E45" i="86"/>
  <c r="O44" i="86"/>
  <c r="M44" i="86"/>
  <c r="J44" i="86"/>
  <c r="E44" i="86"/>
  <c r="O42" i="86"/>
  <c r="M42" i="86"/>
  <c r="J42" i="86"/>
  <c r="E42" i="86"/>
  <c r="O41" i="86"/>
  <c r="M41" i="86"/>
  <c r="J41" i="86"/>
  <c r="E41" i="86"/>
  <c r="V40" i="86"/>
  <c r="U40" i="86"/>
  <c r="O40" i="86"/>
  <c r="M40" i="86"/>
  <c r="J40" i="86"/>
  <c r="E40" i="86"/>
  <c r="O37" i="86"/>
  <c r="M37" i="86"/>
  <c r="J37" i="86"/>
  <c r="E37" i="86"/>
  <c r="O36" i="86"/>
  <c r="M36" i="86"/>
  <c r="J36" i="86"/>
  <c r="E36" i="86"/>
  <c r="U35" i="86"/>
  <c r="O35" i="86"/>
  <c r="M35" i="86"/>
  <c r="V35" i="86" s="1"/>
  <c r="J35" i="86"/>
  <c r="E35" i="86"/>
  <c r="O33" i="86"/>
  <c r="M33" i="86"/>
  <c r="J33" i="86"/>
  <c r="E33" i="86"/>
  <c r="O32" i="86"/>
  <c r="M32" i="86"/>
  <c r="J32" i="86"/>
  <c r="E32" i="86"/>
  <c r="O31" i="86"/>
  <c r="M31" i="86"/>
  <c r="J31" i="86"/>
  <c r="U31" i="86" s="1"/>
  <c r="E31" i="86"/>
  <c r="O29" i="86"/>
  <c r="M29" i="86"/>
  <c r="J29" i="86"/>
  <c r="E29" i="86"/>
  <c r="O28" i="86"/>
  <c r="M28" i="86"/>
  <c r="V27" i="86" s="1"/>
  <c r="J28" i="86"/>
  <c r="U27" i="86" s="1"/>
  <c r="E28" i="86"/>
  <c r="O27" i="86"/>
  <c r="M27" i="86"/>
  <c r="J27" i="86"/>
  <c r="E27" i="86"/>
  <c r="O25" i="86"/>
  <c r="M25" i="86"/>
  <c r="J25" i="86"/>
  <c r="E25" i="86"/>
  <c r="O24" i="86"/>
  <c r="M24" i="86"/>
  <c r="J24" i="86"/>
  <c r="E24" i="86"/>
  <c r="V23" i="86"/>
  <c r="U23" i="86"/>
  <c r="O23" i="86"/>
  <c r="M23" i="86"/>
  <c r="J23" i="86"/>
  <c r="E23" i="86"/>
  <c r="O21" i="86"/>
  <c r="M21" i="86"/>
  <c r="J21" i="86"/>
  <c r="U19" i="86" s="1"/>
  <c r="E21" i="86"/>
  <c r="O20" i="86"/>
  <c r="M20" i="86"/>
  <c r="J20" i="86"/>
  <c r="E20" i="86"/>
  <c r="V19" i="86"/>
  <c r="O19" i="86"/>
  <c r="M19" i="86"/>
  <c r="J19" i="86"/>
  <c r="E19" i="86"/>
  <c r="O17" i="86"/>
  <c r="M17" i="86"/>
  <c r="J17" i="86"/>
  <c r="E17" i="86"/>
  <c r="O16" i="86"/>
  <c r="M16" i="86"/>
  <c r="J16" i="86"/>
  <c r="E16" i="86"/>
  <c r="O15" i="86"/>
  <c r="M15" i="86"/>
  <c r="J15" i="86"/>
  <c r="U15" i="86" s="1"/>
  <c r="E15" i="86"/>
  <c r="S12" i="86"/>
  <c r="S11" i="86"/>
  <c r="S10" i="86"/>
  <c r="S9" i="86"/>
  <c r="B2" i="86"/>
  <c r="A12" i="86" s="1"/>
  <c r="U44" i="86" l="1"/>
  <c r="V44" i="86"/>
  <c r="V31" i="86"/>
  <c r="V15" i="86"/>
  <c r="A9" i="86"/>
  <c r="A10" i="86"/>
  <c r="A11" i="86"/>
  <c r="O55" i="83" l="1"/>
  <c r="M55" i="83"/>
  <c r="J55" i="83"/>
  <c r="E55" i="83"/>
  <c r="O54" i="83"/>
  <c r="M54" i="83"/>
  <c r="J54" i="83"/>
  <c r="E54" i="83"/>
  <c r="O53" i="83"/>
  <c r="M53" i="83"/>
  <c r="J53" i="83"/>
  <c r="U53" i="83" s="1"/>
  <c r="E53" i="83"/>
  <c r="O51" i="83"/>
  <c r="M51" i="83"/>
  <c r="J51" i="83"/>
  <c r="E51" i="83"/>
  <c r="O50" i="83"/>
  <c r="M50" i="83"/>
  <c r="J50" i="83"/>
  <c r="E50" i="83"/>
  <c r="O49" i="83"/>
  <c r="M49" i="83"/>
  <c r="J49" i="83"/>
  <c r="E49" i="83"/>
  <c r="O47" i="83"/>
  <c r="M47" i="83"/>
  <c r="J47" i="83"/>
  <c r="E47" i="83"/>
  <c r="O46" i="83"/>
  <c r="M46" i="83"/>
  <c r="J46" i="83"/>
  <c r="E46" i="83"/>
  <c r="V45" i="83"/>
  <c r="U45" i="83"/>
  <c r="O45" i="83"/>
  <c r="M45" i="83"/>
  <c r="J45" i="83"/>
  <c r="E45" i="83"/>
  <c r="O43" i="83"/>
  <c r="M43" i="83"/>
  <c r="J43" i="83"/>
  <c r="E43" i="83"/>
  <c r="O42" i="83"/>
  <c r="M42" i="83"/>
  <c r="J42" i="83"/>
  <c r="E42" i="83"/>
  <c r="U41" i="83"/>
  <c r="O41" i="83"/>
  <c r="M41" i="83"/>
  <c r="V41" i="83" s="1"/>
  <c r="J41" i="83"/>
  <c r="E41" i="83"/>
  <c r="O39" i="83"/>
  <c r="M39" i="83"/>
  <c r="J39" i="83"/>
  <c r="E39" i="83"/>
  <c r="O38" i="83"/>
  <c r="M38" i="83"/>
  <c r="J38" i="83"/>
  <c r="E38" i="83"/>
  <c r="O37" i="83"/>
  <c r="M37" i="83"/>
  <c r="J37" i="83"/>
  <c r="U37" i="83" s="1"/>
  <c r="E37" i="83"/>
  <c r="O35" i="83"/>
  <c r="M35" i="83"/>
  <c r="J35" i="83"/>
  <c r="E35" i="83"/>
  <c r="O34" i="83"/>
  <c r="M34" i="83"/>
  <c r="J34" i="83"/>
  <c r="E34" i="83"/>
  <c r="O33" i="83"/>
  <c r="M33" i="83"/>
  <c r="J33" i="83"/>
  <c r="E33" i="83"/>
  <c r="O31" i="83"/>
  <c r="M31" i="83"/>
  <c r="J31" i="83"/>
  <c r="E31" i="83"/>
  <c r="O30" i="83"/>
  <c r="M30" i="83"/>
  <c r="J30" i="83"/>
  <c r="E30" i="83"/>
  <c r="V29" i="83"/>
  <c r="U29" i="83"/>
  <c r="O29" i="83"/>
  <c r="M29" i="83"/>
  <c r="J29" i="83"/>
  <c r="E29" i="83"/>
  <c r="O27" i="83"/>
  <c r="M27" i="83"/>
  <c r="J27" i="83"/>
  <c r="E27" i="83"/>
  <c r="O26" i="83"/>
  <c r="M26" i="83"/>
  <c r="J26" i="83"/>
  <c r="E26" i="83"/>
  <c r="U25" i="83"/>
  <c r="O25" i="83"/>
  <c r="M25" i="83"/>
  <c r="V25" i="83" s="1"/>
  <c r="J25" i="83"/>
  <c r="E25" i="83"/>
  <c r="O23" i="83"/>
  <c r="M23" i="83"/>
  <c r="J23" i="83"/>
  <c r="E23" i="83"/>
  <c r="O22" i="83"/>
  <c r="M22" i="83"/>
  <c r="J22" i="83"/>
  <c r="E22" i="83"/>
  <c r="O21" i="83"/>
  <c r="M21" i="83"/>
  <c r="J21" i="83"/>
  <c r="U21" i="83" s="1"/>
  <c r="E21" i="83"/>
  <c r="O19" i="83"/>
  <c r="M19" i="83"/>
  <c r="J19" i="83"/>
  <c r="E19" i="83"/>
  <c r="O18" i="83"/>
  <c r="M18" i="83"/>
  <c r="J18" i="83"/>
  <c r="E18" i="83"/>
  <c r="O17" i="83"/>
  <c r="M17" i="83"/>
  <c r="J17" i="83"/>
  <c r="E17" i="83"/>
  <c r="S13" i="83"/>
  <c r="S12" i="83"/>
  <c r="S11" i="83"/>
  <c r="S10" i="83"/>
  <c r="S9" i="83"/>
  <c r="B2" i="83"/>
  <c r="A11" i="83" s="1"/>
  <c r="V53" i="83" l="1"/>
  <c r="U49" i="83"/>
  <c r="V49" i="83"/>
  <c r="V37" i="83"/>
  <c r="U33" i="83"/>
  <c r="V33" i="83"/>
  <c r="V21" i="83"/>
  <c r="U17" i="83"/>
  <c r="V17" i="83"/>
  <c r="A12" i="83"/>
  <c r="A9" i="83"/>
  <c r="A13" i="83"/>
  <c r="A10" i="8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V17" i="5"/>
  <c r="P25" i="5"/>
  <c r="V24" i="5"/>
  <c r="V28" i="5"/>
  <c r="N10" i="5"/>
  <c r="R5" i="5"/>
  <c r="R41" i="5"/>
  <c r="U19" i="5"/>
  <c r="Q40" i="5"/>
  <c r="Y23" i="5"/>
  <c r="M20" i="5"/>
  <c r="M14" i="5"/>
  <c r="Y7" i="5"/>
  <c r="N8" i="5"/>
  <c r="U14" i="5"/>
  <c r="M6" i="5"/>
  <c r="M37" i="5"/>
  <c r="V11" i="5"/>
  <c r="M8" i="5"/>
  <c r="N15" i="5"/>
  <c r="M26" i="5"/>
  <c r="X22" i="5"/>
  <c r="P19" i="5"/>
  <c r="N3" i="5"/>
  <c r="N20" i="5"/>
  <c r="U7" i="5"/>
  <c r="N41" i="5"/>
  <c r="W20" i="5"/>
  <c r="W16" i="5"/>
  <c r="R22" i="5"/>
  <c r="M41" i="5"/>
  <c r="V27" i="5"/>
  <c r="R29" i="5"/>
  <c r="V25" i="5"/>
  <c r="W10" i="5"/>
  <c r="Z25" i="5"/>
  <c r="Y6" i="5"/>
  <c r="R3" i="5"/>
  <c r="M11" i="5"/>
  <c r="Z17" i="5"/>
  <c r="Q13" i="5"/>
  <c r="Y8" i="5"/>
  <c r="Y19" i="5"/>
  <c r="W14" i="5"/>
  <c r="V16" i="5"/>
  <c r="N5" i="5"/>
  <c r="P6" i="5"/>
  <c r="U8" i="5"/>
  <c r="W21" i="5"/>
  <c r="M15" i="5"/>
  <c r="O10" i="5"/>
  <c r="X13" i="5"/>
  <c r="V5" i="5"/>
  <c r="P14" i="5"/>
  <c r="X23" i="5"/>
  <c r="N28" i="5"/>
  <c r="Z15" i="5"/>
  <c r="N23" i="5"/>
  <c r="P23" i="5"/>
  <c r="O11" i="5"/>
  <c r="Q11" i="5"/>
  <c r="V23" i="5"/>
  <c r="P8" i="5"/>
  <c r="O40" i="5"/>
  <c r="Q3" i="5"/>
  <c r="P29" i="5"/>
  <c r="Z18" i="5"/>
  <c r="P12" i="5"/>
  <c r="O16" i="5"/>
  <c r="Z11" i="5"/>
  <c r="N7" i="5"/>
  <c r="R15" i="5"/>
  <c r="O27" i="5"/>
  <c r="N21" i="5"/>
  <c r="Z26" i="5"/>
  <c r="P40" i="5"/>
  <c r="P22" i="5"/>
  <c r="Y30" i="5"/>
  <c r="W19" i="5"/>
  <c r="X19" i="5"/>
  <c r="U22" i="5"/>
  <c r="X4" i="5"/>
  <c r="W25" i="5"/>
  <c r="Y16" i="5"/>
  <c r="R4" i="5"/>
  <c r="U23" i="5"/>
  <c r="R6" i="5"/>
  <c r="Y27" i="5"/>
  <c r="P36" i="5"/>
  <c r="N26" i="5"/>
  <c r="R13" i="5"/>
  <c r="N17" i="5"/>
  <c r="W15" i="5"/>
  <c r="Q10" i="5"/>
  <c r="Q20" i="5"/>
  <c r="O5" i="5"/>
  <c r="W5" i="5"/>
  <c r="P26" i="5"/>
  <c r="W24" i="5"/>
  <c r="U12" i="5"/>
  <c r="U18" i="5"/>
  <c r="P13" i="5"/>
  <c r="V29" i="5"/>
  <c r="U20" i="5"/>
  <c r="Z10" i="5"/>
  <c r="P27" i="5"/>
  <c r="M16" i="5"/>
  <c r="O25" i="5"/>
  <c r="O28" i="5"/>
  <c r="N37" i="5"/>
  <c r="M12" i="5"/>
  <c r="Q18" i="5"/>
  <c r="U3" i="5"/>
  <c r="W11" i="5"/>
  <c r="W8" i="5"/>
  <c r="Z5" i="5"/>
  <c r="N13" i="5"/>
  <c r="Q21" i="5"/>
  <c r="U28" i="5"/>
  <c r="Y13" i="5"/>
  <c r="Z23" i="5"/>
  <c r="O21" i="5"/>
  <c r="V19" i="5"/>
  <c r="P20" i="5"/>
  <c r="Z7" i="5"/>
  <c r="W18" i="5"/>
  <c r="Q17" i="5"/>
  <c r="Z19" i="5"/>
  <c r="V15" i="5"/>
  <c r="V21" i="5"/>
  <c r="V3" i="5"/>
  <c r="Z13" i="5"/>
  <c r="R12" i="5"/>
  <c r="Y24" i="5"/>
  <c r="R17" i="5"/>
  <c r="O30" i="5"/>
  <c r="N4" i="5"/>
  <c r="M36" i="5"/>
  <c r="O4" i="5"/>
  <c r="M27" i="5"/>
  <c r="W27" i="5"/>
  <c r="P4" i="5"/>
  <c r="V10" i="5"/>
  <c r="O36" i="5"/>
  <c r="X24" i="5"/>
  <c r="R26" i="5"/>
  <c r="Y21" i="5"/>
  <c r="M7" i="5"/>
  <c r="X26" i="5"/>
  <c r="V8" i="5"/>
  <c r="Q7" i="5"/>
  <c r="V7" i="5"/>
  <c r="N16" i="5"/>
  <c r="W30" i="5"/>
  <c r="X30" i="5"/>
  <c r="Y10" i="5"/>
  <c r="M5" i="5"/>
  <c r="Z27" i="5"/>
  <c r="V30" i="5"/>
  <c r="P21" i="5"/>
  <c r="M19" i="5"/>
  <c r="O3" i="5"/>
  <c r="O26" i="5"/>
  <c r="Z24" i="5"/>
  <c r="M4" i="5"/>
  <c r="X12" i="5"/>
  <c r="P41" i="5"/>
  <c r="V12" i="5"/>
  <c r="X14" i="5"/>
  <c r="R8" i="5"/>
  <c r="R16" i="5"/>
  <c r="Z21" i="5"/>
  <c r="U29" i="5"/>
  <c r="P10" i="5"/>
  <c r="R24" i="5"/>
  <c r="Z8" i="5"/>
  <c r="U15" i="5"/>
  <c r="Q15" i="5"/>
  <c r="X21" i="5"/>
  <c r="W23" i="5"/>
  <c r="P11" i="5"/>
  <c r="Q6" i="5"/>
  <c r="W7" i="5"/>
  <c r="Y18" i="5"/>
  <c r="R37" i="5"/>
  <c r="Q27" i="5"/>
  <c r="P24" i="5"/>
  <c r="Y4" i="5"/>
  <c r="Q28" i="5"/>
  <c r="R14" i="5"/>
  <c r="V26" i="5"/>
  <c r="Q24" i="5"/>
  <c r="V18" i="5"/>
  <c r="W29" i="5"/>
  <c r="U16" i="5"/>
  <c r="Q22" i="5"/>
  <c r="N14" i="5"/>
  <c r="X5" i="5"/>
  <c r="Y12" i="5"/>
  <c r="Q37" i="5"/>
  <c r="Y15" i="5"/>
  <c r="V20" i="5"/>
  <c r="W3" i="5"/>
  <c r="N40" i="5"/>
  <c r="O23" i="5"/>
  <c r="W6" i="5"/>
  <c r="P3" i="5"/>
  <c r="V22" i="5"/>
  <c r="Y3" i="5"/>
  <c r="V4" i="5"/>
  <c r="O7" i="5"/>
  <c r="P15" i="5"/>
  <c r="Z4" i="5"/>
  <c r="U6" i="5"/>
  <c r="W12" i="5"/>
  <c r="U13" i="5"/>
  <c r="Z14" i="5"/>
  <c r="W28" i="5"/>
  <c r="O6" i="5"/>
  <c r="N18" i="5"/>
  <c r="Z28" i="5"/>
  <c r="P16" i="5"/>
  <c r="U4" i="5"/>
  <c r="Y20" i="5"/>
  <c r="R21" i="5"/>
  <c r="O17" i="5"/>
  <c r="O8" i="5"/>
  <c r="N25" i="5"/>
  <c r="U30" i="5"/>
  <c r="U11" i="5"/>
  <c r="P37" i="5"/>
  <c r="P28" i="5"/>
  <c r="R19" i="5"/>
  <c r="Q5" i="5"/>
  <c r="X3" i="5"/>
  <c r="Q25" i="5"/>
  <c r="P17" i="5"/>
  <c r="W17" i="5"/>
  <c r="M25" i="5"/>
  <c r="P18" i="5"/>
  <c r="X17" i="5"/>
  <c r="X28" i="5"/>
  <c r="Y22" i="5"/>
  <c r="O29" i="5"/>
  <c r="U17" i="5"/>
  <c r="W13" i="5"/>
  <c r="Z30" i="5"/>
  <c r="U21" i="5"/>
  <c r="Y5" i="5"/>
  <c r="N36" i="5"/>
  <c r="N12" i="5"/>
  <c r="O13" i="5"/>
  <c r="Z22" i="5"/>
  <c r="V6" i="5"/>
  <c r="U10" i="5"/>
  <c r="Q29" i="5"/>
  <c r="M24" i="5"/>
  <c r="Z3" i="5"/>
  <c r="X27" i="5"/>
  <c r="W4" i="5"/>
  <c r="X11" i="5"/>
  <c r="X25" i="5"/>
  <c r="N6" i="5"/>
  <c r="M13" i="5"/>
  <c r="M29" i="5"/>
  <c r="R7" i="5"/>
  <c r="P7" i="5"/>
  <c r="Q19" i="5"/>
  <c r="N19" i="5"/>
  <c r="Y28" i="5"/>
  <c r="X29" i="5"/>
  <c r="R27" i="5"/>
  <c r="O18" i="5"/>
  <c r="N29" i="5"/>
  <c r="M3" i="5"/>
  <c r="U24" i="5"/>
  <c r="R36" i="5"/>
  <c r="R11" i="5"/>
  <c r="O37" i="5"/>
  <c r="Z16" i="5"/>
  <c r="R23" i="5"/>
  <c r="X7" i="5"/>
  <c r="Q4" i="5"/>
  <c r="U26" i="5"/>
  <c r="V14" i="5"/>
  <c r="X6" i="5"/>
  <c r="N22" i="5"/>
  <c r="Y29" i="5"/>
  <c r="Q30" i="5"/>
  <c r="V13" i="5"/>
  <c r="X18" i="5"/>
  <c r="M17" i="5"/>
  <c r="Y17" i="5"/>
  <c r="Q23" i="5"/>
  <c r="Q12" i="5"/>
  <c r="R18" i="5"/>
  <c r="Y14" i="5"/>
  <c r="W22" i="5"/>
  <c r="R25" i="5"/>
  <c r="N11" i="5"/>
  <c r="X8" i="5"/>
  <c r="Y25" i="5"/>
  <c r="O20" i="5"/>
  <c r="Q16" i="5"/>
  <c r="Z12" i="5"/>
  <c r="Z20" i="5"/>
  <c r="M18" i="5"/>
  <c r="M21" i="5"/>
  <c r="Y26" i="5"/>
  <c r="X15" i="5"/>
  <c r="O41" i="5"/>
  <c r="R40" i="5"/>
  <c r="Q8" i="5"/>
  <c r="M23" i="5"/>
  <c r="M22" i="5"/>
  <c r="U27" i="5"/>
  <c r="Q26" i="5"/>
  <c r="Y11" i="5"/>
  <c r="Z29" i="5"/>
  <c r="Z6" i="5"/>
  <c r="N27" i="5"/>
  <c r="M28" i="5"/>
  <c r="U25" i="5"/>
  <c r="R28" i="5"/>
  <c r="X20" i="5"/>
  <c r="O14" i="5"/>
  <c r="R20" i="5"/>
  <c r="Q36" i="5"/>
  <c r="M40" i="5"/>
  <c r="P5" i="5"/>
  <c r="O22" i="5"/>
  <c r="W26" i="5"/>
  <c r="N24" i="5"/>
  <c r="O15" i="5"/>
  <c r="M10" i="5"/>
  <c r="O12" i="5"/>
  <c r="O19" i="5"/>
  <c r="U5" i="5"/>
  <c r="Q41" i="5"/>
  <c r="X16" i="5"/>
  <c r="Q14" i="5"/>
  <c r="X10" i="5"/>
  <c r="O24" i="5"/>
  <c r="R10" i="5"/>
  <c r="S13" i="5" l="1"/>
  <c r="T13" i="5" s="1"/>
  <c r="AA17" i="5"/>
  <c r="AB17" i="5" s="1"/>
  <c r="AC17" i="5"/>
  <c r="AI17" i="5" s="1"/>
  <c r="AJ17" i="5" s="1"/>
  <c r="AG6" i="5"/>
  <c r="Q33" i="5"/>
  <c r="AD5" i="5"/>
  <c r="AD6" i="5"/>
  <c r="S3" i="5"/>
  <c r="M33" i="5"/>
  <c r="S33" i="5" s="1"/>
  <c r="AE5" i="5"/>
  <c r="AD3" i="5"/>
  <c r="AD31" i="5" s="1"/>
  <c r="V31" i="5"/>
  <c r="AH11" i="5"/>
  <c r="N38" i="5"/>
  <c r="AG25" i="5"/>
  <c r="AH6" i="5"/>
  <c r="AE22" i="5"/>
  <c r="AH28" i="5"/>
  <c r="AC10" i="5"/>
  <c r="AI10" i="5" s="1"/>
  <c r="AJ10" i="5" s="1"/>
  <c r="AA10" i="5"/>
  <c r="AB10" i="5" s="1"/>
  <c r="AA24" i="5"/>
  <c r="AB24" i="5" s="1"/>
  <c r="AC24" i="5"/>
  <c r="AI24" i="5" s="1"/>
  <c r="AJ24" i="5" s="1"/>
  <c r="O38" i="5"/>
  <c r="AG16" i="5"/>
  <c r="AC13" i="5"/>
  <c r="AI13" i="5" s="1"/>
  <c r="AJ13" i="5" s="1"/>
  <c r="AA13" i="5"/>
  <c r="AB13" i="5" s="1"/>
  <c r="AD13" i="5"/>
  <c r="S29" i="5"/>
  <c r="T29" i="5" s="1"/>
  <c r="S14" i="5"/>
  <c r="T14" i="5" s="1"/>
  <c r="AH14" i="5"/>
  <c r="S20" i="5"/>
  <c r="T20" i="5" s="1"/>
  <c r="AH8" i="5"/>
  <c r="AA28" i="5"/>
  <c r="AB28" i="5" s="1"/>
  <c r="AC28" i="5"/>
  <c r="AI28" i="5" s="1"/>
  <c r="AJ28" i="5" s="1"/>
  <c r="AD19" i="5"/>
  <c r="AD25" i="5"/>
  <c r="AH25" i="5"/>
  <c r="AD20" i="5"/>
  <c r="AH26" i="5"/>
  <c r="S24" i="5"/>
  <c r="T24" i="5" s="1"/>
  <c r="U31" i="5"/>
  <c r="AC3" i="5"/>
  <c r="AA3" i="5"/>
  <c r="AH18" i="5"/>
  <c r="M34" i="5"/>
  <c r="S34" i="5" s="1"/>
  <c r="S5" i="5"/>
  <c r="T5" i="5" s="1"/>
  <c r="AA7" i="5"/>
  <c r="AB7" i="5" s="1"/>
  <c r="AC7" i="5"/>
  <c r="AI7" i="5" s="1"/>
  <c r="AJ7" i="5" s="1"/>
  <c r="AC30" i="5"/>
  <c r="AI30" i="5" s="1"/>
  <c r="AJ30" i="5" s="1"/>
  <c r="AA30" i="5"/>
  <c r="AB30" i="5" s="1"/>
  <c r="AC27" i="5"/>
  <c r="AI27" i="5" s="1"/>
  <c r="AJ27" i="5" s="1"/>
  <c r="AA27" i="5"/>
  <c r="AB27" i="5" s="1"/>
  <c r="AD10" i="5"/>
  <c r="N42" i="5"/>
  <c r="AH30" i="5"/>
  <c r="AG12" i="5"/>
  <c r="AH29" i="5"/>
  <c r="AH23" i="5"/>
  <c r="AA18" i="5"/>
  <c r="AB18" i="5" s="1"/>
  <c r="AC18" i="5"/>
  <c r="AI18" i="5" s="1"/>
  <c r="AJ18" i="5" s="1"/>
  <c r="AC11" i="5"/>
  <c r="AI11" i="5" s="1"/>
  <c r="AJ11" i="5" s="1"/>
  <c r="AA11" i="5"/>
  <c r="AB11" i="5" s="1"/>
  <c r="AG23" i="5"/>
  <c r="AG8" i="5"/>
  <c r="AD27" i="5"/>
  <c r="AD30" i="5"/>
  <c r="AD22" i="5"/>
  <c r="AG27" i="5"/>
  <c r="AF26" i="5"/>
  <c r="AG30" i="5"/>
  <c r="AE28" i="5"/>
  <c r="S21" i="5"/>
  <c r="T21" i="5" s="1"/>
  <c r="AA6" i="5"/>
  <c r="AB6" i="5" s="1"/>
  <c r="AC6" i="5"/>
  <c r="AI6" i="5" s="1"/>
  <c r="AJ6" i="5" s="1"/>
  <c r="AE17" i="5"/>
  <c r="S10" i="5"/>
  <c r="T10" i="5" s="1"/>
  <c r="AE8" i="5"/>
  <c r="AE20" i="5"/>
  <c r="AG14" i="5"/>
  <c r="AG29" i="5"/>
  <c r="AH16" i="5"/>
  <c r="N34" i="5"/>
  <c r="AE15" i="5"/>
  <c r="AD21" i="5"/>
  <c r="AC19" i="5"/>
  <c r="AI19" i="5" s="1"/>
  <c r="AJ19" i="5" s="1"/>
  <c r="AA19" i="5"/>
  <c r="AB19" i="5" s="1"/>
  <c r="AG15" i="5"/>
  <c r="AE26" i="5"/>
  <c r="AH3" i="5"/>
  <c r="AH31" i="5" s="1"/>
  <c r="Z31" i="5"/>
  <c r="AH4" i="5"/>
  <c r="AA16" i="5"/>
  <c r="AB16" i="5" s="1"/>
  <c r="AC16" i="5"/>
  <c r="AI16" i="5" s="1"/>
  <c r="AJ16" i="5" s="1"/>
  <c r="AD17" i="5"/>
  <c r="S25" i="5"/>
  <c r="T25" i="5" s="1"/>
  <c r="AF23" i="5"/>
  <c r="AE21" i="5"/>
  <c r="AA29" i="5"/>
  <c r="AB29" i="5" s="1"/>
  <c r="AC29" i="5"/>
  <c r="AI29" i="5" s="1"/>
  <c r="AJ29" i="5" s="1"/>
  <c r="AD14" i="5"/>
  <c r="AG5" i="5"/>
  <c r="AF17" i="5"/>
  <c r="AF14" i="5"/>
  <c r="AD24" i="5"/>
  <c r="AG13" i="5"/>
  <c r="S11" i="5"/>
  <c r="T11" i="5" s="1"/>
  <c r="AE18" i="5"/>
  <c r="AC5" i="5"/>
  <c r="AI5" i="5" s="1"/>
  <c r="AJ5" i="5" s="1"/>
  <c r="AA5" i="5"/>
  <c r="AB5" i="5" s="1"/>
  <c r="O33" i="5"/>
  <c r="AE7" i="5"/>
  <c r="AG28" i="5"/>
  <c r="S22" i="5"/>
  <c r="T22" i="5" s="1"/>
  <c r="S15" i="5"/>
  <c r="T15" i="5" s="1"/>
  <c r="AA12" i="5"/>
  <c r="AB12" i="5" s="1"/>
  <c r="AC12" i="5"/>
  <c r="AI12" i="5" s="1"/>
  <c r="AJ12" i="5" s="1"/>
  <c r="P33" i="5"/>
  <c r="AD28" i="5"/>
  <c r="S30" i="5"/>
  <c r="T30" i="5" s="1"/>
  <c r="AH10" i="5"/>
  <c r="R33" i="5"/>
  <c r="AD7" i="5"/>
  <c r="O42" i="5"/>
  <c r="AF4" i="5"/>
  <c r="AC14" i="5"/>
  <c r="AI14" i="5" s="1"/>
  <c r="AJ14" i="5" s="1"/>
  <c r="AA14" i="5"/>
  <c r="AB14" i="5" s="1"/>
  <c r="AH24" i="5"/>
  <c r="AF12" i="5"/>
  <c r="AE27" i="5"/>
  <c r="AH21" i="5"/>
  <c r="R42" i="5"/>
  <c r="AF15" i="5"/>
  <c r="AE23" i="5"/>
  <c r="S6" i="5"/>
  <c r="T6" i="5" s="1"/>
  <c r="AC15" i="5"/>
  <c r="AI15" i="5" s="1"/>
  <c r="AJ15" i="5" s="1"/>
  <c r="AA15" i="5"/>
  <c r="AB15" i="5" s="1"/>
  <c r="AG17" i="5"/>
  <c r="S26" i="5"/>
  <c r="T26" i="5" s="1"/>
  <c r="AF21" i="5"/>
  <c r="AG7" i="5"/>
  <c r="AF6" i="5"/>
  <c r="X31" i="5"/>
  <c r="AF3" i="5"/>
  <c r="AF31" i="5" s="1"/>
  <c r="S7" i="5"/>
  <c r="T7" i="5" s="1"/>
  <c r="S8" i="5"/>
  <c r="T8" i="5" s="1"/>
  <c r="AG4" i="5"/>
  <c r="AE25" i="5"/>
  <c r="AF19" i="5"/>
  <c r="AE10" i="5"/>
  <c r="AE11" i="5"/>
  <c r="S4" i="5"/>
  <c r="T4" i="5" s="1"/>
  <c r="AH22" i="5"/>
  <c r="AG22" i="5"/>
  <c r="Q34" i="5"/>
  <c r="AF25" i="5"/>
  <c r="AD29" i="5"/>
  <c r="AF24" i="5"/>
  <c r="AD15" i="5"/>
  <c r="AG26" i="5"/>
  <c r="R34" i="5"/>
  <c r="AG10" i="5"/>
  <c r="AD8" i="5"/>
  <c r="AG20" i="5"/>
  <c r="AE4" i="5"/>
  <c r="AE24" i="5"/>
  <c r="AH17" i="5"/>
  <c r="AH13" i="5"/>
  <c r="P38" i="5"/>
  <c r="AE29" i="5"/>
  <c r="AF8" i="5"/>
  <c r="AE3" i="5"/>
  <c r="AE31" i="5" s="1"/>
  <c r="W31" i="5"/>
  <c r="O34" i="5"/>
  <c r="AG11" i="5"/>
  <c r="AE16" i="5"/>
  <c r="AG18" i="5"/>
  <c r="Q38" i="5"/>
  <c r="AD23" i="5"/>
  <c r="AD16" i="5"/>
  <c r="AF29" i="5"/>
  <c r="AH7" i="5"/>
  <c r="AA26" i="5"/>
  <c r="AB26" i="5" s="1"/>
  <c r="AC26" i="5"/>
  <c r="AI26" i="5" s="1"/>
  <c r="AJ26" i="5" s="1"/>
  <c r="AF28" i="5"/>
  <c r="AE13" i="5"/>
  <c r="AF30" i="5"/>
  <c r="AG19" i="5"/>
  <c r="AF5" i="5"/>
  <c r="Y31" i="5"/>
  <c r="AG3" i="5"/>
  <c r="AG31" i="5" s="1"/>
  <c r="AC25" i="5"/>
  <c r="AI25" i="5" s="1"/>
  <c r="AJ25" i="5" s="1"/>
  <c r="AA25" i="5"/>
  <c r="AB25" i="5" s="1"/>
  <c r="S18" i="5"/>
  <c r="T18" i="5" s="1"/>
  <c r="M42" i="5"/>
  <c r="AF13" i="5"/>
  <c r="S12" i="5"/>
  <c r="T12" i="5" s="1"/>
  <c r="AG24" i="5"/>
  <c r="AF18" i="5"/>
  <c r="AD18" i="5"/>
  <c r="AA4" i="5"/>
  <c r="AB4" i="5" s="1"/>
  <c r="AC4" i="5"/>
  <c r="AI4" i="5" s="1"/>
  <c r="AJ4" i="5" s="1"/>
  <c r="AG21" i="5"/>
  <c r="AH12" i="5"/>
  <c r="AE30" i="5"/>
  <c r="S19" i="5"/>
  <c r="T19" i="5" s="1"/>
  <c r="AE12" i="5"/>
  <c r="R38" i="5"/>
  <c r="AF10" i="5"/>
  <c r="AH15" i="5"/>
  <c r="AF7" i="5"/>
  <c r="AD4" i="5"/>
  <c r="Q42" i="5"/>
  <c r="AE19" i="5"/>
  <c r="S27" i="5"/>
  <c r="T27" i="5" s="1"/>
  <c r="AF27" i="5"/>
  <c r="AD26" i="5"/>
  <c r="AH5" i="5"/>
  <c r="AH27" i="5"/>
  <c r="AE14" i="5"/>
  <c r="AF11" i="5"/>
  <c r="AD11" i="5"/>
  <c r="AD12" i="5"/>
  <c r="M38" i="5"/>
  <c r="S17" i="5"/>
  <c r="T17" i="5" s="1"/>
  <c r="S16" i="5"/>
  <c r="T16" i="5" s="1"/>
  <c r="P34" i="5"/>
  <c r="AF16" i="5"/>
  <c r="AF20" i="5"/>
  <c r="P42" i="5"/>
  <c r="AF22" i="5"/>
  <c r="AH19" i="5"/>
  <c r="AH20" i="5"/>
  <c r="S28" i="5"/>
  <c r="T28" i="5" s="1"/>
  <c r="AE6" i="5"/>
  <c r="S23" i="5"/>
  <c r="T23" i="5" s="1"/>
  <c r="AA22" i="5"/>
  <c r="AB22" i="5" s="1"/>
  <c r="AC22" i="5"/>
  <c r="AI22" i="5" s="1"/>
  <c r="AJ22" i="5" s="1"/>
  <c r="N33" i="5"/>
  <c r="AC23" i="5"/>
  <c r="AI23" i="5" s="1"/>
  <c r="AJ23" i="5" s="1"/>
  <c r="AA23" i="5"/>
  <c r="AB23" i="5" s="1"/>
  <c r="AA8" i="5"/>
  <c r="AB8" i="5" s="1"/>
  <c r="AC8" i="5"/>
  <c r="AI8" i="5" s="1"/>
  <c r="AJ8" i="5" s="1"/>
  <c r="AC21" i="5"/>
  <c r="AI21" i="5" s="1"/>
  <c r="AJ21" i="5" s="1"/>
  <c r="AA21" i="5"/>
  <c r="AB21" i="5" s="1"/>
  <c r="AC20" i="5"/>
  <c r="AI20" i="5" s="1"/>
  <c r="AJ20" i="5" s="1"/>
  <c r="AA20" i="5"/>
  <c r="AB20" i="5" s="1"/>
  <c r="T3" i="5" l="1"/>
  <c r="T9" i="5"/>
  <c r="AB3" i="5"/>
  <c r="AA31" i="5"/>
  <c r="AB9" i="5"/>
  <c r="AI3" i="5"/>
  <c r="AC31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<sst xmlns="http://schemas.openxmlformats.org/spreadsheetml/2006/main" count="293" uniqueCount="175">
  <si>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</si>
  <si>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</si>
  <si>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</si>
  <si>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</si>
  <si>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</si>
  <si>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</si>
  <si>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</si>
  <si>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</si>
  <si>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</si>
  <si>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</si>
  <si>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</si>
  <si>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</si>
  <si>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</si>
  <si>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</si>
  <si>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</si>
  <si>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</si>
  <si>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</si>
  <si>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</si>
  <si>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</si>
  <si>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</si>
  <si>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</si>
  <si>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</si>
  <si>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</si>
  <si>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</si>
  <si>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</si>
  <si>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</si>
  <si>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</si>
  <si>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</si>
  <si>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</si>
  <si>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</si>
  <si>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</si>
  <si>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</si>
  <si>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</si>
  <si>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</si>
  <si>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</si>
  <si>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</si>
  <si>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</si>
  <si>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</si>
  <si>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</si>
  <si>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</si>
  <si>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</si>
  <si>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</si>
  <si>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</si>
  <si>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</si>
  <si>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</si>
  <si>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</si>
  <si>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</si>
  <si>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</si>
  <si>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</si>
  <si>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</si>
  <si>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</si>
  <si>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</si>
  <si>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</si>
  <si>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</si>
  <si>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</si>
  <si>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</si>
  <si>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</si>
  <si>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</si>
  <si>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</si>
  <si>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</si>
  <si>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</si>
  <si>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</si>
  <si>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</si>
  <si>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</si>
  <si>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</si>
  <si>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</si>
  <si>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</si>
  <si>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</si>
  <si>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</si>
  <si>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</si>
  <si>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</si>
  <si>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</si>
  <si>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</si>
  <si>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</si>
  <si>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</si>
  <si>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</si>
  <si>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</si>
  <si>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</si>
  <si>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</si>
  <si>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</si>
  <si>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</si>
  <si>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</si>
  <si>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</si>
  <si>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</si>
  <si>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</si>
  <si>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</si>
  <si>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</si>
  <si>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</si>
  <si>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</si>
  <si>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</si>
  <si>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</si>
  <si>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</si>
  <si>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</si>
  <si>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</si>
  <si>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</si>
  <si>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</si>
  <si>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</si>
  <si>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</si>
  <si>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</si>
  <si>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</si>
  <si>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</si>
  <si>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</si>
  <si>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</si>
  <si>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</si>
  <si>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</si>
  <si>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</si>
  <si>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</si>
  <si>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</si>
  <si>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</si>
  <si>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</si>
  <si>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</si>
  <si>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</si>
  <si>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</si>
  <si>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</si>
  <si>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</si>
  <si>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</si>
  <si>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</si>
  <si>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</si>
  <si>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</si>
  <si>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</si>
  <si>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</si>
  <si>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</si>
  <si>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</si>
  <si>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</si>
  <si>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</si>
  <si>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</si>
  <si>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</si>
  <si>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</si>
  <si>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</si>
  <si>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</si>
  <si>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</si>
  <si>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</si>
  <si>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</si>
  <si>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</si>
  <si>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</si>
  <si>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</si>
  <si>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</si>
  <si>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</si>
  <si>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</si>
  <si>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Benjamin D4-1</t>
  </si>
  <si>
    <t>Simple Fém. Benjamin D4-2</t>
  </si>
  <si>
    <t>supplémentaire de 11 points</t>
  </si>
  <si>
    <t>Zoé Sage</t>
  </si>
  <si>
    <t>Laurianne Fauteux-Marcoux</t>
  </si>
  <si>
    <t>Noelly St-Onge</t>
  </si>
  <si>
    <t>Annabelle Chartier</t>
  </si>
  <si>
    <t>Kacy Sweeney</t>
  </si>
  <si>
    <t>Khursaniyah Narag</t>
  </si>
  <si>
    <t>Aimée Roy</t>
  </si>
  <si>
    <t>Coralie Tapin-Barrette</t>
  </si>
  <si>
    <t>Adèle Laprise</t>
  </si>
  <si>
    <t>Elie Labbé</t>
  </si>
  <si>
    <t>Chloé St-Pierre</t>
  </si>
  <si>
    <t>Ana Maria Ordonez Rincon</t>
  </si>
  <si>
    <t>Luciana Trolle</t>
  </si>
  <si>
    <t>Rehina Tiurina</t>
  </si>
  <si>
    <t>Catherine Majeau</t>
  </si>
  <si>
    <t>Simple Fém. Benjamin D3-1</t>
  </si>
  <si>
    <t>Simple Fém. Benjamin D3-2</t>
  </si>
  <si>
    <t>Maëilie Simoneau</t>
  </si>
  <si>
    <t>Elyane Lachance</t>
  </si>
  <si>
    <t>Marie-Élyse Mercier</t>
  </si>
  <si>
    <t xml:space="preserve">      Joueurs ou équipes                    D3          Pointage: 51-48-45-42-39</t>
  </si>
  <si>
    <t>12h45</t>
  </si>
  <si>
    <t xml:space="preserve">Terrain # 3 </t>
  </si>
  <si>
    <t xml:space="preserve">Terrain # 4 </t>
  </si>
  <si>
    <t xml:space="preserve">Terrain # 5 </t>
  </si>
  <si>
    <t>3e</t>
  </si>
  <si>
    <t>4e</t>
  </si>
  <si>
    <t>1er</t>
  </si>
  <si>
    <t>2e</t>
  </si>
  <si>
    <t xml:space="preserve">Terrain # 1 </t>
  </si>
  <si>
    <t xml:space="preserve">      Joueurs ou équipes                  D3        Pointage: 60-57-54-51-48</t>
  </si>
  <si>
    <t xml:space="preserve">      Joueurs ou équipes                 D4              Pointage: 30-29-28-27</t>
  </si>
  <si>
    <t xml:space="preserve">      Joueurs ou équipes                 D4              Pointage: 28-27-26-25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</si>
</sst>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5" xfId="1" applyFont="1" applyFill="1" applyBorder="1" applyAlignment="1" applyProtection="1">
      <alignment horizontal="center" vertical="center"/>
      <protection locked="0"/>
    </xf>
    <xf numFmtId="0" fontId="20" fillId="4" borderId="26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1" xfId="1" applyFont="1" applyBorder="1" applyAlignment="1">
      <alignment horizontal="center" vertical="center"/>
    </xf>
    <xf numFmtId="0" fontId="20" fillId="4" borderId="32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4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4" borderId="30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8" xfId="1" applyFont="1" applyBorder="1" applyAlignment="1">
      <alignment horizontal="center" vertical="center" shrinkToFit="1"/>
    </xf>
    <xf numFmtId="0" fontId="20" fillId="0" borderId="29" xfId="1" applyFont="1" applyBorder="1" applyAlignment="1">
      <alignment horizontal="center" vertical="center" shrinkToFit="1"/>
    </xf>
    <xf numFmtId="0" fontId="20" fillId="4" borderId="27" xfId="1" applyFont="1" applyFill="1" applyBorder="1" applyAlignment="1" applyProtection="1">
      <alignment horizontal="center" vertical="center" shrinkToFit="1"/>
      <protection locked="0"/>
    </xf>
    <xf numFmtId="0" fontId="20" fillId="4" borderId="30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left" vertical="center"/>
    </xf>
    <xf numFmtId="0" fontId="20" fillId="0" borderId="31" xfId="1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8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zoomScaleNormal="100" workbookViewId="0">
      <selection activeCell="I24" sqref="I24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114" t="s">
        <v>90</v>
      </c>
      <c r="D18" s="114"/>
      <c r="E18" s="114"/>
      <c r="F18" s="114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82" priority="6">
      <formula>$G3="x"</formula>
    </cfRule>
  </conditionalFormatting>
  <conditionalFormatting sqref="J48">
    <cfRule type="expression" dxfId="81" priority="3">
      <formula>$G48="x"</formula>
    </cfRule>
  </conditionalFormatting>
  <conditionalFormatting sqref="M3:T30">
    <cfRule type="expression" dxfId="80" priority="9" stopIfTrue="1">
      <formula>$L3=1</formula>
    </cfRule>
  </conditionalFormatting>
  <conditionalFormatting sqref="P48">
    <cfRule type="expression" dxfId="79" priority="1">
      <formula>$G48="x"</formula>
    </cfRule>
    <cfRule type="expression" dxfId="78" priority="2" stopIfTrue="1">
      <formula>$L48=1</formula>
    </cfRule>
  </conditionalFormatting>
  <conditionalFormatting sqref="S48">
    <cfRule type="expression" dxfId="77" priority="4">
      <formula>$G48="x"</formula>
    </cfRule>
    <cfRule type="expression" dxfId="76" priority="5" stopIfTrue="1">
      <formula>$L48=1</formula>
    </cfRule>
  </conditionalFormatting>
  <conditionalFormatting sqref="U3:AA30">
    <cfRule type="expression" dxfId="75" priority="8">
      <formula>$G3="X"</formula>
    </cfRule>
  </conditionalFormatting>
  <conditionalFormatting sqref="AC3:AI30">
    <cfRule type="expression" dxfId="74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8DC53-F476-40BF-9D7D-E9807224F3E1}">
  <sheetPr>
    <pageSetUpPr fitToPage="1"/>
  </sheetPr>
  <dimension ref="A1:AG70"/>
  <sheetViews>
    <sheetView tabSelected="1" zoomScaleNormal="100" workbookViewId="0">
      <selection activeCell="L55" sqref="L5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157</v>
      </c>
      <c r="E2" s="118"/>
      <c r="F2" s="118"/>
      <c r="G2" s="118"/>
      <c r="H2" s="118"/>
      <c r="I2" s="119"/>
      <c r="J2" s="47"/>
      <c r="K2" s="117" t="s">
        <v>163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</v>
      </c>
      <c r="C5" s="118"/>
      <c r="D5" s="118"/>
      <c r="E5" s="118"/>
      <c r="F5" s="119"/>
      <c r="G5" s="49"/>
      <c r="H5" s="117"/>
      <c r="I5" s="119"/>
      <c r="J5" s="50"/>
      <c r="K5" s="123" t="s">
        <v>171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172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54" t="s">
        <v>142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</v>
      </c>
      <c r="E10" s="146" t="s">
        <v>144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57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46" t="s">
        <v>160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54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93</v>
      </c>
      <c r="E12" s="146" t="s">
        <v>150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51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87" t="s">
        <v>106</v>
      </c>
      <c r="E13" s="148" t="s">
        <v>143</v>
      </c>
      <c r="F13" s="148"/>
      <c r="G13" s="148"/>
      <c r="H13" s="148"/>
      <c r="I13" s="148"/>
      <c r="J13" s="148"/>
      <c r="K13" s="66"/>
      <c r="L13" s="148"/>
      <c r="M13" s="148"/>
      <c r="N13" s="148"/>
      <c r="O13" s="148"/>
      <c r="P13" s="148"/>
      <c r="Q13" s="149"/>
      <c r="R13" s="67">
        <v>48</v>
      </c>
      <c r="S13" s="68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133</v>
      </c>
      <c r="L16" s="153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Noelly St-Onge</v>
      </c>
      <c r="F17" s="160"/>
      <c r="G17" s="160"/>
      <c r="H17" s="160"/>
      <c r="I17" s="161"/>
      <c r="J17" s="70" t="str">
        <f>IF(OR(K17="",L17=""),"",IF(K17&gt;L17,"V",IF(K17=L17,"","P")))</f>
        <v>V</v>
      </c>
      <c r="K17" s="71">
        <v>21</v>
      </c>
      <c r="L17" s="71">
        <v>19</v>
      </c>
      <c r="M17" s="70" t="str">
        <f>IF(OR(K17="",L17=""),"",IF(L17&gt;K17,"V",IF(K17=L17,"","P")))</f>
        <v>P</v>
      </c>
      <c r="N17" s="162">
        <v>4</v>
      </c>
      <c r="O17" s="165" t="str">
        <f>VLOOKUP(N17,$B$9:$J$13,4,FALSE)</f>
        <v>Adèle Laprise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0" t="str">
        <f>IF(OR(K18="",L18=""),"",IF(K18&gt;L18,"V",IF(K18=L18,"","P")))</f>
        <v>V</v>
      </c>
      <c r="K18" s="71">
        <v>21</v>
      </c>
      <c r="L18" s="71">
        <v>11</v>
      </c>
      <c r="M18" s="70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DU TOURNESOL</v>
      </c>
      <c r="F19" s="167"/>
      <c r="G19" s="167"/>
      <c r="H19" s="167"/>
      <c r="I19" s="167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64"/>
      <c r="O19" s="167" t="str">
        <f>IF(VLOOKUP(N17,$B$9:$D$13,3,FALSE)="","",VLOOKUP((VLOOKUP(N17,$B$9:$D$13,3,FALSE)),[1]Lég!$H$3:$J$30,3,FALSE))</f>
        <v>MT NOTRE-DAME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Elyane Lachance</v>
      </c>
      <c r="F21" s="160"/>
      <c r="G21" s="160"/>
      <c r="H21" s="160"/>
      <c r="I21" s="161"/>
      <c r="J21" s="70" t="str">
        <f>IF(OR(K21="",L21=""),"",IF(K21&gt;L21,"V",IF(K21=L21,"","P")))</f>
        <v>P</v>
      </c>
      <c r="K21" s="71">
        <v>16</v>
      </c>
      <c r="L21" s="71">
        <v>21</v>
      </c>
      <c r="M21" s="70" t="str">
        <f>IF(OR(K21="",L21=""),"",IF(L21&gt;K21,"V",IF(K21=L21,"","P")))</f>
        <v>V</v>
      </c>
      <c r="N21" s="162">
        <v>5</v>
      </c>
      <c r="O21" s="160" t="str">
        <f>VLOOKUP(N21,$B$9:$J$13,4,FALSE)</f>
        <v>Laurianne Fauteux-Marcoux</v>
      </c>
      <c r="P21" s="160"/>
      <c r="Q21" s="160"/>
      <c r="R21" s="160"/>
      <c r="S21" s="161"/>
      <c r="U21" s="166">
        <f>IF(OR(K21="",L21=""),"",(COUNTIF(J21:J23,"V")*3)+(COUNTIF(J21:J23,"P")*1)+(COUNTIF(J21:J23,"VS")*1))</f>
        <v>5</v>
      </c>
      <c r="V21" s="166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0" t="str">
        <f>IF(OR(K22="",L22=""),"",IF(K22&gt;L22,"V",IF(K22=L22,"","P")))</f>
        <v>V</v>
      </c>
      <c r="K22" s="71">
        <v>21</v>
      </c>
      <c r="L22" s="71">
        <v>16</v>
      </c>
      <c r="M22" s="70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>SÉM. SHERBROOKE</v>
      </c>
      <c r="F23" s="167"/>
      <c r="G23" s="167"/>
      <c r="H23" s="167"/>
      <c r="I23" s="167"/>
      <c r="J23" s="70" t="str">
        <f>IF(OR(K23="",L23=""),"",IF(K23&gt;L23,"VS","PS"))</f>
        <v>VS</v>
      </c>
      <c r="K23" s="71">
        <v>11</v>
      </c>
      <c r="L23" s="71">
        <v>5</v>
      </c>
      <c r="M23" s="70" t="str">
        <f>IF(OR(K23="",L23=""),"",IF(L23&gt;K23,"VS","PS"))</f>
        <v>PS</v>
      </c>
      <c r="N23" s="164"/>
      <c r="O23" s="167" t="str">
        <f>IF(VLOOKUP(N21,$B$9:$D$13,3,FALSE)="","",VLOOKUP((VLOOKUP(N21,$B$9:$D$13,3,FALSE)),[1]Lég!$H$3:$J$30,3,FALSE))</f>
        <v>LA FRONTALIÈRE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6"/>
      <c r="E24" s="77"/>
      <c r="F24" s="77"/>
      <c r="G24" s="77"/>
      <c r="H24" s="77"/>
      <c r="I24" s="77"/>
      <c r="J24" s="70"/>
      <c r="K24" s="77"/>
      <c r="L24" s="77"/>
      <c r="M24" s="73"/>
      <c r="N24" s="78"/>
      <c r="O24" s="78"/>
      <c r="P24" s="78"/>
      <c r="Q24" s="79"/>
      <c r="R24" s="79"/>
      <c r="S24" s="7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Zoé Sage</v>
      </c>
      <c r="F25" s="160"/>
      <c r="G25" s="160"/>
      <c r="H25" s="160"/>
      <c r="I25" s="161"/>
      <c r="J25" s="70" t="str">
        <f>IF(OR(K25="",L25=""),"",IF(K25&gt;L25,"V",IF(K25=L25,"","P")))</f>
        <v>V</v>
      </c>
      <c r="K25" s="71">
        <v>21</v>
      </c>
      <c r="L25" s="71">
        <v>15</v>
      </c>
      <c r="M25" s="70" t="str">
        <f>IF(OR(K25="",L25=""),"",IF(L25&gt;K25,"V",IF(K25=L25,"","P")))</f>
        <v>P</v>
      </c>
      <c r="N25" s="162">
        <v>4</v>
      </c>
      <c r="O25" s="160" t="str">
        <f>VLOOKUP(N25,$B$9:$J$13,4,FALSE)</f>
        <v>Adèle Laprise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0" t="str">
        <f>IF(OR(K26="",L26=""),"",IF(K26&gt;L26,"V",IF(K26=L26,"","P")))</f>
        <v>V</v>
      </c>
      <c r="K26" s="71">
        <v>21</v>
      </c>
      <c r="L26" s="71">
        <v>8</v>
      </c>
      <c r="M26" s="70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LA FRONTALIÈRE</v>
      </c>
      <c r="F27" s="167"/>
      <c r="G27" s="167"/>
      <c r="H27" s="167"/>
      <c r="I27" s="167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>MT NOTRE-DAME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Noelly St-Onge</v>
      </c>
      <c r="F29" s="160"/>
      <c r="G29" s="160"/>
      <c r="H29" s="160"/>
      <c r="I29" s="161"/>
      <c r="J29" s="70" t="str">
        <f>IF(OR(K29="",L29=""),"",IF(K29&gt;L29,"V",IF(K29=L29,"","P")))</f>
        <v>P</v>
      </c>
      <c r="K29" s="71">
        <v>20</v>
      </c>
      <c r="L29" s="71">
        <v>22</v>
      </c>
      <c r="M29" s="70" t="str">
        <f>IF(OR(K29="",L29=""),"",IF(L29&gt;K29,"V",IF(K29=L29,"","P")))</f>
        <v>V</v>
      </c>
      <c r="N29" s="162">
        <v>5</v>
      </c>
      <c r="O29" s="160" t="str">
        <f>VLOOKUP(N29,$B$9:$J$13,4,FALSE)</f>
        <v>Laurianne Fauteux-Marcoux</v>
      </c>
      <c r="P29" s="160"/>
      <c r="Q29" s="160"/>
      <c r="R29" s="160"/>
      <c r="S29" s="161"/>
      <c r="U29" s="166">
        <f>IF(OR(K29="",L29=""),"",(COUNTIF(J29:J31,"V")*3)+(COUNTIF(J29:J31,"P")*1)+(COUNTIF(J29:J31,"VS")*1))</f>
        <v>5</v>
      </c>
      <c r="V29" s="166">
        <f>IF(OR(K29="",L29=""),"",(COUNTIF(M29:M31,"V")*3)+(COUNTIF(M29:M31,"P")*1)+(COUNTIF(M29:M31,"VS")*1))</f>
        <v>4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0" t="str">
        <f>IF(OR(K30="",L30=""),"",IF(K30&gt;L30,"V",IF(K30=L30,"","P")))</f>
        <v>V</v>
      </c>
      <c r="K30" s="71">
        <v>21</v>
      </c>
      <c r="L30" s="71">
        <v>16</v>
      </c>
      <c r="M30" s="70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DU TOURNESOL</v>
      </c>
      <c r="F31" s="167"/>
      <c r="G31" s="167"/>
      <c r="H31" s="167"/>
      <c r="I31" s="167"/>
      <c r="J31" s="70" t="str">
        <f>IF(OR(K31="",L31=""),"",IF(K31&gt;L31,"VS","PS"))</f>
        <v>VS</v>
      </c>
      <c r="K31" s="71">
        <v>11</v>
      </c>
      <c r="L31" s="71">
        <v>6</v>
      </c>
      <c r="M31" s="70" t="str">
        <f>IF(OR(K31="",L31=""),"",IF(L31&gt;K31,"VS","PS"))</f>
        <v>PS</v>
      </c>
      <c r="N31" s="164"/>
      <c r="O31" s="167" t="str">
        <f>IF(VLOOKUP(N29,$B$9:$D$13,3,FALSE)="","",VLOOKUP((VLOOKUP(N29,$B$9:$D$13,3,FALSE)),[1]Lég!$H$3:$J$30,3,FALSE))</f>
        <v>LA FRONTALIÈRE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6"/>
      <c r="E32" s="77"/>
      <c r="F32" s="77"/>
      <c r="G32" s="77"/>
      <c r="H32" s="77"/>
      <c r="I32" s="77"/>
      <c r="J32" s="70"/>
      <c r="K32" s="77"/>
      <c r="L32" s="77"/>
      <c r="M32" s="73"/>
      <c r="N32" s="78"/>
      <c r="O32" s="78"/>
      <c r="P32" s="78"/>
      <c r="Q32" s="79"/>
      <c r="R32" s="79"/>
      <c r="S32" s="7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Zoé Sage</v>
      </c>
      <c r="F33" s="160"/>
      <c r="G33" s="160"/>
      <c r="H33" s="160"/>
      <c r="I33" s="161"/>
      <c r="J33" s="70" t="str">
        <f>IF(OR(K33="",L33=""),"",IF(K33&gt;L33,"V",IF(K33=L33,"","P")))</f>
        <v>V</v>
      </c>
      <c r="K33" s="71">
        <v>21</v>
      </c>
      <c r="L33" s="71">
        <v>17</v>
      </c>
      <c r="M33" s="70" t="str">
        <f>IF(OR(K33="",L33=""),"",IF(L33&gt;K33,"V",IF(K33=L33,"","P")))</f>
        <v>P</v>
      </c>
      <c r="N33" s="162">
        <v>3</v>
      </c>
      <c r="O33" s="160" t="str">
        <f>VLOOKUP(N33,$B$9:$J$13,4,FALSE)</f>
        <v>Elyane Lachance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0" t="str">
        <f>IF(OR(K34="",L34=""),"",IF(K34&gt;L34,"V",IF(K34=L34,"","P")))</f>
        <v>V</v>
      </c>
      <c r="K34" s="71">
        <v>21</v>
      </c>
      <c r="L34" s="71">
        <v>13</v>
      </c>
      <c r="M34" s="70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LA FRONTALIÈRE</v>
      </c>
      <c r="F35" s="167"/>
      <c r="G35" s="167"/>
      <c r="H35" s="167"/>
      <c r="I35" s="167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64"/>
      <c r="O35" s="167" t="str">
        <f>IF(VLOOKUP(N33,$B$9:$D$13,3,FALSE)="","",VLOOKUP((VLOOKUP(N33,$B$9:$D$13,3,FALSE)),[1]Lég!$H$3:$J$30,3,FALSE))</f>
        <v>SÉM. SHERBROOKE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Adèle Laprise</v>
      </c>
      <c r="F37" s="160"/>
      <c r="G37" s="160"/>
      <c r="H37" s="160"/>
      <c r="I37" s="161"/>
      <c r="J37" s="70" t="str">
        <f>IF(OR(K37="",L37=""),"",IF(K37&gt;L37,"V",IF(K37=L37,"","P")))</f>
        <v>V</v>
      </c>
      <c r="K37" s="71">
        <v>23</v>
      </c>
      <c r="L37" s="71">
        <v>21</v>
      </c>
      <c r="M37" s="70" t="str">
        <f>IF(OR(K37="",L37=""),"",IF(L37&gt;K37,"V",IF(K37=L37,"","P")))</f>
        <v>P</v>
      </c>
      <c r="N37" s="162">
        <v>5</v>
      </c>
      <c r="O37" s="160" t="str">
        <f>VLOOKUP(N37,$B$9:$J$13,4,FALSE)</f>
        <v>Laurianne Fauteux-Marcoux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0" t="str">
        <f>IF(OR(K38="",L38=""),"",IF(K38&gt;L38,"V",IF(K38=L38,"","P")))</f>
        <v>V</v>
      </c>
      <c r="K38" s="71">
        <v>21</v>
      </c>
      <c r="L38" s="71">
        <v>19</v>
      </c>
      <c r="M38" s="70" t="str">
        <f>IF(OR(K38="",L38=""),"",IF(L38&gt;K38,"V",IF(K38=L38,"","P")))</f>
        <v>P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>MT NOTRE-DAME</v>
      </c>
      <c r="F39" s="167"/>
      <c r="G39" s="167"/>
      <c r="H39" s="167"/>
      <c r="I39" s="167"/>
      <c r="J39" s="70" t="str">
        <f>IF(OR(K39="",L39=""),"",IF(K39&gt;L39,"VS","PS"))</f>
        <v/>
      </c>
      <c r="K39" s="71"/>
      <c r="L39" s="71"/>
      <c r="M39" s="70" t="str">
        <f>IF(OR(K39="",L39=""),"",IF(L39&gt;K39,"VS","PS"))</f>
        <v/>
      </c>
      <c r="N39" s="164"/>
      <c r="O39" s="167" t="str">
        <f>IF(VLOOKUP(N37,$B$9:$D$13,3,FALSE)="","",VLOOKUP((VLOOKUP(N37,$B$9:$D$13,3,FALSE)),[1]Lég!$H$3:$J$30,3,FALSE))</f>
        <v>LA FRONTALIÈRE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1" customFormat="1" ht="6" customHeight="1" x14ac:dyDescent="0.2">
      <c r="A40" s="80"/>
      <c r="D40" s="82"/>
      <c r="E40" s="83"/>
      <c r="F40" s="83"/>
      <c r="G40" s="83"/>
      <c r="H40" s="83"/>
      <c r="I40" s="83"/>
      <c r="J40" s="84"/>
      <c r="K40" s="83"/>
      <c r="L40" s="83"/>
      <c r="M40" s="84"/>
      <c r="N40" s="83"/>
      <c r="O40" s="83"/>
      <c r="P40" s="83"/>
      <c r="Q40" s="83"/>
      <c r="R40" s="83"/>
      <c r="S40" s="83"/>
      <c r="AG40" s="80"/>
    </row>
    <row r="41" spans="1:33" s="81" customFormat="1" ht="15.75" x14ac:dyDescent="0.2">
      <c r="A41" s="80"/>
      <c r="B41" s="156"/>
      <c r="C41" s="3"/>
      <c r="D41" s="157">
        <v>2</v>
      </c>
      <c r="E41" s="160" t="str">
        <f>VLOOKUP(D41,$B$9:$J$13,4,FALSE)</f>
        <v>Noelly St-Onge</v>
      </c>
      <c r="F41" s="160"/>
      <c r="G41" s="160"/>
      <c r="H41" s="160"/>
      <c r="I41" s="161"/>
      <c r="J41" s="70" t="str">
        <f>IF(OR(K41="",L41=""),"",IF(K41&gt;L41,"V",IF(K41=L41,"","P")))</f>
        <v>V</v>
      </c>
      <c r="K41" s="71">
        <v>21</v>
      </c>
      <c r="L41" s="71">
        <v>12</v>
      </c>
      <c r="M41" s="70" t="str">
        <f>IF(OR(K41="",L41=""),"",IF(L41&gt;K41,"V",IF(K41=L41,"","P")))</f>
        <v>P</v>
      </c>
      <c r="N41" s="162">
        <v>3</v>
      </c>
      <c r="O41" s="160" t="str">
        <f>VLOOKUP(N41,$B$9:$J$13,4,FALSE)</f>
        <v>Elyane Lachance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0"/>
    </row>
    <row r="42" spans="1:33" s="81" customFormat="1" ht="15.75" x14ac:dyDescent="0.2">
      <c r="A42" s="80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0" t="str">
        <f>IF(OR(K42="",L42=""),"",IF(K42&gt;L42,"V",IF(K42=L42,"","P")))</f>
        <v>V</v>
      </c>
      <c r="K42" s="71">
        <v>21</v>
      </c>
      <c r="L42" s="71">
        <v>17</v>
      </c>
      <c r="M42" s="70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0"/>
    </row>
    <row r="43" spans="1:33" s="81" customFormat="1" ht="15.75" x14ac:dyDescent="0.2">
      <c r="A43" s="80"/>
      <c r="B43" s="156"/>
      <c r="C43" s="3"/>
      <c r="D43" s="159"/>
      <c r="E43" s="167" t="str">
        <f>IF(VLOOKUP(D41,$B$9:$D$13,3,FALSE)="","",VLOOKUP((VLOOKUP(D41,$B$9:$D$13,3,FALSE)),[1]Lég!$H$3:$J$30,3,FALSE))</f>
        <v>DU TOURNESOL</v>
      </c>
      <c r="F43" s="167"/>
      <c r="G43" s="167"/>
      <c r="H43" s="167"/>
      <c r="I43" s="167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>SÉM. SHERBROOKE</v>
      </c>
      <c r="P43" s="167"/>
      <c r="Q43" s="167"/>
      <c r="R43" s="167"/>
      <c r="S43" s="167"/>
      <c r="U43" s="166"/>
      <c r="V43" s="166"/>
      <c r="AG43" s="80"/>
    </row>
    <row r="44" spans="1:33" s="81" customFormat="1" ht="5.25" customHeight="1" x14ac:dyDescent="0.2">
      <c r="A44" s="80"/>
      <c r="E44" s="85"/>
      <c r="F44" s="85"/>
      <c r="G44" s="85"/>
      <c r="H44" s="85"/>
      <c r="I44" s="85"/>
      <c r="J44" s="84"/>
      <c r="K44" s="85"/>
      <c r="L44" s="85"/>
      <c r="M44" s="84"/>
      <c r="N44" s="85"/>
      <c r="O44" s="85"/>
      <c r="P44" s="85"/>
      <c r="Q44" s="85"/>
      <c r="R44" s="85"/>
      <c r="S44" s="85"/>
      <c r="AG44" s="80"/>
    </row>
    <row r="45" spans="1:33" s="81" customFormat="1" ht="15.75" x14ac:dyDescent="0.2">
      <c r="A45" s="80"/>
      <c r="B45" s="156"/>
      <c r="C45" s="3"/>
      <c r="D45" s="157">
        <v>1</v>
      </c>
      <c r="E45" s="160" t="str">
        <f>VLOOKUP(D45,$B$9:$J$13,4,FALSE)</f>
        <v>Zoé Sage</v>
      </c>
      <c r="F45" s="160"/>
      <c r="G45" s="160"/>
      <c r="H45" s="160"/>
      <c r="I45" s="161"/>
      <c r="J45" s="70" t="str">
        <f>IF(OR(K45="",L45=""),"",IF(K45&gt;L45,"V",IF(K45=L45,"","P")))</f>
        <v>V</v>
      </c>
      <c r="K45" s="71">
        <v>21</v>
      </c>
      <c r="L45" s="71">
        <v>14</v>
      </c>
      <c r="M45" s="70" t="str">
        <f>IF(OR(K45="",L45=""),"",IF(L45&gt;K45,"V",IF(K45=L45,"","P")))</f>
        <v>P</v>
      </c>
      <c r="N45" s="162">
        <v>5</v>
      </c>
      <c r="O45" s="160" t="str">
        <f>VLOOKUP(N45,$B$9:$J$13,4,FALSE)</f>
        <v>Laurianne Fauteux-Marcoux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0"/>
    </row>
    <row r="46" spans="1:33" s="81" customFormat="1" ht="15.75" x14ac:dyDescent="0.2">
      <c r="A46" s="80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0" t="str">
        <f>IF(OR(K46="",L46=""),"",IF(K46&gt;L46,"V",IF(K46=L46,"","P")))</f>
        <v>V</v>
      </c>
      <c r="K46" s="71">
        <v>21</v>
      </c>
      <c r="L46" s="71">
        <v>7</v>
      </c>
      <c r="M46" s="70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0"/>
    </row>
    <row r="47" spans="1:33" s="81" customFormat="1" ht="15.75" x14ac:dyDescent="0.2">
      <c r="A47" s="80"/>
      <c r="B47" s="156"/>
      <c r="C47" s="3"/>
      <c r="D47" s="159"/>
      <c r="E47" s="167" t="str">
        <f>IF(VLOOKUP(D45,$B$9:$D$13,3,FALSE)="","",VLOOKUP((VLOOKUP(D45,$B$9:$D$13,3,FALSE)),[1]Lég!$H$3:$J$30,3,FALSE))</f>
        <v>LA FRONTALIÈRE</v>
      </c>
      <c r="F47" s="167"/>
      <c r="G47" s="167"/>
      <c r="H47" s="167"/>
      <c r="I47" s="167"/>
      <c r="J47" s="70" t="str">
        <f>IF(OR(K47="",L47=""),"",IF(K47&gt;L47,"VS","PS"))</f>
        <v/>
      </c>
      <c r="K47" s="71"/>
      <c r="L47" s="71"/>
      <c r="M47" s="70" t="str">
        <f>IF(OR(K47="",L47=""),"",IF(L47&gt;K47,"VS","PS"))</f>
        <v/>
      </c>
      <c r="N47" s="164"/>
      <c r="O47" s="167" t="str">
        <f>IF(VLOOKUP(N45,$B$9:$D$13,3,FALSE)="","",VLOOKUP((VLOOKUP(N45,$B$9:$D$13,3,FALSE)),[1]Lég!$H$3:$J$30,3,FALSE))</f>
        <v>LA FRONTALIÈRE</v>
      </c>
      <c r="P47" s="167"/>
      <c r="Q47" s="167"/>
      <c r="R47" s="167"/>
      <c r="S47" s="167"/>
      <c r="U47" s="166"/>
      <c r="V47" s="166"/>
      <c r="AG47" s="80"/>
    </row>
    <row r="48" spans="1:33" s="81" customFormat="1" ht="6" customHeight="1" x14ac:dyDescent="0.2">
      <c r="A48" s="80"/>
      <c r="D48" s="82"/>
      <c r="E48" s="83"/>
      <c r="F48" s="83"/>
      <c r="G48" s="83"/>
      <c r="H48" s="83"/>
      <c r="I48" s="83"/>
      <c r="J48" s="84"/>
      <c r="K48" s="83"/>
      <c r="L48" s="83"/>
      <c r="M48" s="84"/>
      <c r="N48" s="83"/>
      <c r="O48" s="83"/>
      <c r="P48" s="83"/>
      <c r="Q48" s="83"/>
      <c r="R48" s="83"/>
      <c r="S48" s="83"/>
      <c r="AG48" s="80"/>
    </row>
    <row r="49" spans="1:33" s="81" customFormat="1" ht="15.75" x14ac:dyDescent="0.2">
      <c r="A49" s="80"/>
      <c r="B49" s="156"/>
      <c r="C49" s="3"/>
      <c r="D49" s="157">
        <v>3</v>
      </c>
      <c r="E49" s="160" t="str">
        <f>VLOOKUP(D49,$B$9:$J$13,4,FALSE)</f>
        <v>Elyane Lachance</v>
      </c>
      <c r="F49" s="160"/>
      <c r="G49" s="160"/>
      <c r="H49" s="160"/>
      <c r="I49" s="161"/>
      <c r="J49" s="70" t="str">
        <f>IF(OR(K49="",L49=""),"",IF(K49&gt;L49,"V",IF(K49=L49,"","P")))</f>
        <v>P</v>
      </c>
      <c r="K49" s="71">
        <v>18</v>
      </c>
      <c r="L49" s="71">
        <v>21</v>
      </c>
      <c r="M49" s="70" t="str">
        <f>IF(OR(K49="",L49=""),"",IF(L49&gt;K49,"V",IF(K49=L49,"","P")))</f>
        <v>V</v>
      </c>
      <c r="N49" s="162">
        <v>4</v>
      </c>
      <c r="O49" s="160" t="str">
        <f>VLOOKUP(N49,$B$9:$J$13,4,FALSE)</f>
        <v>Adèle Laprise</v>
      </c>
      <c r="P49" s="160"/>
      <c r="Q49" s="160"/>
      <c r="R49" s="160"/>
      <c r="S49" s="161"/>
      <c r="U49" s="166">
        <f>IF(OR(K49="",L49=""),"",(COUNTIF(J49:J51,"V")*3)+(COUNTIF(J49:J51,"P")*1)+(COUNTIF(J49:J51,"VS")*1))</f>
        <v>5</v>
      </c>
      <c r="V49" s="166">
        <f>IF(OR(K49="",L49=""),"",(COUNTIF(M49:M51,"V")*3)+(COUNTIF(M49:M51,"P")*1)+(COUNTIF(M49:M51,"VS")*1))</f>
        <v>4</v>
      </c>
      <c r="AG49" s="80"/>
    </row>
    <row r="50" spans="1:33" s="81" customFormat="1" ht="15.75" x14ac:dyDescent="0.2">
      <c r="A50" s="80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0" t="str">
        <f>IF(OR(K50="",L50=""),"",IF(K50&gt;L50,"V",IF(K50=L50,"","P")))</f>
        <v>V</v>
      </c>
      <c r="K50" s="71">
        <v>24</v>
      </c>
      <c r="L50" s="71">
        <v>22</v>
      </c>
      <c r="M50" s="70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0"/>
    </row>
    <row r="51" spans="1:33" s="81" customFormat="1" ht="15.75" x14ac:dyDescent="0.2">
      <c r="A51" s="80"/>
      <c r="B51" s="156"/>
      <c r="C51" s="3"/>
      <c r="D51" s="159"/>
      <c r="E51" s="167" t="str">
        <f>IF(VLOOKUP(D49,$B$9:$D$13,3,FALSE)="","",VLOOKUP((VLOOKUP(D49,$B$9:$D$13,3,FALSE)),[1]Lég!$H$3:$J$30,3,FALSE))</f>
        <v>SÉM. SHERBROOKE</v>
      </c>
      <c r="F51" s="167"/>
      <c r="G51" s="167"/>
      <c r="H51" s="167"/>
      <c r="I51" s="167"/>
      <c r="J51" s="70" t="str">
        <f>IF(OR(K51="",L51=""),"",IF(K51&gt;L51,"VS","PS"))</f>
        <v>VS</v>
      </c>
      <c r="K51" s="71">
        <v>12</v>
      </c>
      <c r="L51" s="71">
        <v>10</v>
      </c>
      <c r="M51" s="70" t="str">
        <f>IF(OR(K51="",L51=""),"",IF(L51&gt;K51,"VS","PS"))</f>
        <v>PS</v>
      </c>
      <c r="N51" s="164"/>
      <c r="O51" s="167" t="str">
        <f>IF(VLOOKUP(N49,$B$9:$D$13,3,FALSE)="","",VLOOKUP((VLOOKUP(N49,$B$9:$D$13,3,FALSE)),[1]Lég!$H$3:$J$30,3,FALSE))</f>
        <v>MT NOTRE-DAME</v>
      </c>
      <c r="P51" s="167"/>
      <c r="Q51" s="167"/>
      <c r="R51" s="167"/>
      <c r="S51" s="167"/>
      <c r="U51" s="166"/>
      <c r="V51" s="166"/>
      <c r="AG51" s="80"/>
    </row>
    <row r="52" spans="1:33" s="81" customFormat="1" ht="6" customHeight="1" x14ac:dyDescent="0.2">
      <c r="A52" s="80"/>
      <c r="E52" s="85"/>
      <c r="F52" s="85"/>
      <c r="G52" s="85"/>
      <c r="H52" s="85"/>
      <c r="I52" s="85"/>
      <c r="J52" s="84"/>
      <c r="K52" s="85"/>
      <c r="L52" s="85"/>
      <c r="M52" s="84"/>
      <c r="N52" s="85"/>
      <c r="O52" s="85"/>
      <c r="P52" s="85"/>
      <c r="Q52" s="85"/>
      <c r="R52" s="85"/>
      <c r="S52" s="85"/>
      <c r="AG52" s="80"/>
    </row>
    <row r="53" spans="1:33" s="81" customFormat="1" ht="15.75" x14ac:dyDescent="0.2">
      <c r="A53" s="80"/>
      <c r="B53" s="156"/>
      <c r="C53" s="3"/>
      <c r="D53" s="157">
        <v>1</v>
      </c>
      <c r="E53" s="160" t="str">
        <f>VLOOKUP(D53,$B$9:$J$13,4,FALSE)</f>
        <v>Zoé Sage</v>
      </c>
      <c r="F53" s="160"/>
      <c r="G53" s="160"/>
      <c r="H53" s="160"/>
      <c r="I53" s="161"/>
      <c r="J53" s="70" t="str">
        <f>IF(OR(K53="",L53=""),"",IF(K53&gt;L53,"V",IF(K53=L53,"","P")))</f>
        <v>P</v>
      </c>
      <c r="K53" s="71">
        <v>13</v>
      </c>
      <c r="L53" s="71">
        <v>21</v>
      </c>
      <c r="M53" s="70" t="str">
        <f>IF(OR(K53="",L53=""),"",IF(L53&gt;K53,"V",IF(K53=L53,"","P")))</f>
        <v>V</v>
      </c>
      <c r="N53" s="162">
        <v>2</v>
      </c>
      <c r="O53" s="160" t="str">
        <f>VLOOKUP(N53,$B$9:$J$13,4,FALSE)</f>
        <v>Noelly St-Onge</v>
      </c>
      <c r="P53" s="160"/>
      <c r="Q53" s="160"/>
      <c r="R53" s="160"/>
      <c r="S53" s="161"/>
      <c r="U53" s="166">
        <f>IF(OR(K53="",L53=""),"",(COUNTIF(J53:J55,"V")*3)+(COUNTIF(J53:J55,"P")*1)+(COUNTIF(J53:J55,"VS")*1))</f>
        <v>5</v>
      </c>
      <c r="V53" s="166">
        <f>IF(OR(K53="",L53=""),"",(COUNTIF(M53:M55,"V")*3)+(COUNTIF(M53:M55,"P")*1)+(COUNTIF(M53:M55,"VS")*1))</f>
        <v>4</v>
      </c>
      <c r="AG53" s="80"/>
    </row>
    <row r="54" spans="1:33" s="81" customFormat="1" ht="15.75" x14ac:dyDescent="0.2">
      <c r="A54" s="80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0" t="str">
        <f>IF(OR(K54="",L54=""),"",IF(K54&gt;L54,"V",IF(K54=L54,"","P")))</f>
        <v>V</v>
      </c>
      <c r="K54" s="71">
        <v>21</v>
      </c>
      <c r="L54" s="71">
        <v>18</v>
      </c>
      <c r="M54" s="70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0"/>
    </row>
    <row r="55" spans="1:33" s="81" customFormat="1" ht="15.75" x14ac:dyDescent="0.2">
      <c r="A55" s="80"/>
      <c r="B55" s="156"/>
      <c r="C55" s="3"/>
      <c r="D55" s="159"/>
      <c r="E55" s="167" t="str">
        <f>IF(VLOOKUP(D53,$B$9:$D$13,3,FALSE)="","",VLOOKUP((VLOOKUP(D53,$B$9:$D$13,3,FALSE)),[1]Lég!$H$3:$J$30,3,FALSE))</f>
        <v>LA FRONTALIÈRE</v>
      </c>
      <c r="F55" s="167"/>
      <c r="G55" s="167"/>
      <c r="H55" s="167"/>
      <c r="I55" s="167"/>
      <c r="J55" s="70" t="str">
        <f>IF(OR(K55="",L55=""),"",IF(K55&gt;L55,"VS","PS"))</f>
        <v>VS</v>
      </c>
      <c r="K55" s="71">
        <v>11</v>
      </c>
      <c r="L55" s="71">
        <v>6</v>
      </c>
      <c r="M55" s="70" t="str">
        <f>IF(OR(K55="",L55=""),"",IF(L55&gt;K55,"VS","PS"))</f>
        <v>PS</v>
      </c>
      <c r="N55" s="164"/>
      <c r="O55" s="167" t="str">
        <f>IF(VLOOKUP(N53,$B$9:$D$13,3,FALSE)="","",VLOOKUP((VLOOKUP(N53,$B$9:$D$13,3,FALSE)),[1]Lég!$H$3:$J$30,3,FALSE))</f>
        <v>DU TOURNESOL</v>
      </c>
      <c r="P55" s="167"/>
      <c r="Q55" s="167"/>
      <c r="R55" s="167"/>
      <c r="S55" s="167"/>
      <c r="U55" s="166"/>
      <c r="V55" s="166"/>
      <c r="AG55" s="80"/>
    </row>
    <row r="56" spans="1:33" s="81" customFormat="1" ht="11.25" x14ac:dyDescent="0.2">
      <c r="A56" s="80"/>
      <c r="AG56" s="80"/>
    </row>
    <row r="57" spans="1:33" s="81" customFormat="1" ht="11.25" x14ac:dyDescent="0.2">
      <c r="A57" s="80"/>
      <c r="AG57" s="80"/>
    </row>
    <row r="58" spans="1:33" s="81" customFormat="1" ht="11.25" x14ac:dyDescent="0.2">
      <c r="A58" s="80"/>
      <c r="AG58" s="80"/>
    </row>
    <row r="59" spans="1:33" s="81" customFormat="1" ht="11.25" x14ac:dyDescent="0.2">
      <c r="A59" s="80"/>
      <c r="AG59" s="80"/>
    </row>
    <row r="60" spans="1:33" s="81" customFormat="1" ht="11.25" x14ac:dyDescent="0.2">
      <c r="A60" s="80"/>
      <c r="AG60" s="80"/>
    </row>
    <row r="61" spans="1:33" s="81" customFormat="1" ht="11.25" x14ac:dyDescent="0.2">
      <c r="A61" s="80"/>
      <c r="AG61" s="80"/>
    </row>
    <row r="62" spans="1:33" s="81" customFormat="1" ht="11.25" x14ac:dyDescent="0.2">
      <c r="A62" s="80"/>
      <c r="AG62" s="80"/>
    </row>
    <row r="63" spans="1:33" s="81" customFormat="1" ht="11.25" x14ac:dyDescent="0.2">
      <c r="A63" s="80"/>
      <c r="AG63" s="80"/>
    </row>
    <row r="64" spans="1:33" s="81" customFormat="1" ht="11.25" x14ac:dyDescent="0.2">
      <c r="A64" s="80"/>
      <c r="AG64" s="80"/>
    </row>
    <row r="65" spans="1:33" s="81" customFormat="1" ht="11.25" x14ac:dyDescent="0.2">
      <c r="A65" s="80"/>
      <c r="AG65" s="80"/>
    </row>
    <row r="66" spans="1:33" s="81" customFormat="1" ht="11.25" x14ac:dyDescent="0.2">
      <c r="A66" s="80"/>
      <c r="AG66" s="80"/>
    </row>
    <row r="67" spans="1:33" s="81" customFormat="1" ht="11.25" x14ac:dyDescent="0.2">
      <c r="A67" s="80"/>
      <c r="AG67" s="80"/>
    </row>
    <row r="68" spans="1:33" s="81" customFormat="1" ht="11.25" x14ac:dyDescent="0.2">
      <c r="A68" s="80"/>
      <c r="AG68" s="80"/>
    </row>
    <row r="69" spans="1:33" s="81" customFormat="1" ht="11.25" x14ac:dyDescent="0.2">
      <c r="A69" s="80"/>
      <c r="AG69" s="80"/>
    </row>
    <row r="70" spans="1:33" s="81" customFormat="1" ht="11.25" x14ac:dyDescent="0.2">
      <c r="A70" s="80"/>
      <c r="AG70" s="80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3" priority="8">
      <formula>B2=VLOOKUP("X2",$A$9:$J$13,5,FALSE)</formula>
    </cfRule>
  </conditionalFormatting>
  <conditionalFormatting sqref="B5:F6">
    <cfRule type="expression" dxfId="72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1" priority="6">
      <formula>B1=VLOOKUP("X4",$A$9:$J$13,5,FALSE)</formula>
    </cfRule>
    <cfRule type="expression" dxfId="70" priority="7">
      <formula>B1=VLOOKUP("X3",$A$9:$J$13,5,FALSE)</formula>
    </cfRule>
    <cfRule type="expression" dxfId="69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8" priority="5">
      <formula>B1=VLOOKUP("X5",$A$9:$J$13,5,FALSE)</formula>
    </cfRule>
  </conditionalFormatting>
  <conditionalFormatting sqref="B1:S4">
    <cfRule type="expression" dxfId="67" priority="9">
      <formula>B1=VLOOKUP("X1",$A$9:$J$12,5,FALSE)</formula>
    </cfRule>
  </conditionalFormatting>
  <conditionalFormatting sqref="B4:S7">
    <cfRule type="expression" dxfId="66" priority="2">
      <formula>B4=VLOOKUP("X2",$A$9:$J$13,5,FALSE)</formula>
    </cfRule>
    <cfRule type="expression" dxfId="65" priority="3">
      <formula>B4=VLOOKUP("X3",$A$9:$J$13,5,FALSE)</formula>
    </cfRule>
    <cfRule type="expression" dxfId="64" priority="4">
      <formula>B4=VLOOKUP("X4",$A$9:$J$13,5,FALSE)</formula>
    </cfRule>
  </conditionalFormatting>
  <conditionalFormatting sqref="E8:Q8">
    <cfRule type="expression" dxfId="63" priority="10">
      <formula>E8=VLOOKUP("X2",$A$9:$J$13,5,FALSE)</formula>
    </cfRule>
    <cfRule type="expression" dxfId="62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1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9C67-6054-4E41-935F-0C97F42A1D8C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158</v>
      </c>
      <c r="E2" s="118"/>
      <c r="F2" s="118"/>
      <c r="G2" s="118"/>
      <c r="H2" s="118"/>
      <c r="I2" s="119"/>
      <c r="J2" s="47"/>
      <c r="K2" s="117" t="s">
        <v>163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</v>
      </c>
      <c r="C5" s="118"/>
      <c r="D5" s="118"/>
      <c r="E5" s="118"/>
      <c r="F5" s="119"/>
      <c r="G5" s="49"/>
      <c r="H5" s="117"/>
      <c r="I5" s="119"/>
      <c r="J5" s="50"/>
      <c r="K5" s="123" t="s">
        <v>164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162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25</v>
      </c>
      <c r="E9" s="154" t="s">
        <v>145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51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93</v>
      </c>
      <c r="E10" s="146" t="s">
        <v>161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48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</v>
      </c>
      <c r="E11" s="146" t="s">
        <v>148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39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3</v>
      </c>
      <c r="E12" s="146" t="s">
        <v>146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45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87" t="s">
        <v>3</v>
      </c>
      <c r="E13" s="148" t="s">
        <v>147</v>
      </c>
      <c r="F13" s="148"/>
      <c r="G13" s="148"/>
      <c r="H13" s="148"/>
      <c r="I13" s="148"/>
      <c r="J13" s="148"/>
      <c r="K13" s="66"/>
      <c r="L13" s="148"/>
      <c r="M13" s="148"/>
      <c r="N13" s="148"/>
      <c r="O13" s="148"/>
      <c r="P13" s="148"/>
      <c r="Q13" s="149"/>
      <c r="R13" s="67">
        <v>42</v>
      </c>
      <c r="S13" s="68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133</v>
      </c>
      <c r="L16" s="153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Marie-Élyse Mercier</v>
      </c>
      <c r="F17" s="160"/>
      <c r="G17" s="160"/>
      <c r="H17" s="160"/>
      <c r="I17" s="161"/>
      <c r="J17" s="70" t="str">
        <f>IF(OR(K17="",L17=""),"",IF(K17&gt;L17,"V",IF(K17=L17,"","P")))</f>
        <v>V</v>
      </c>
      <c r="K17" s="71">
        <v>21</v>
      </c>
      <c r="L17" s="71">
        <v>16</v>
      </c>
      <c r="M17" s="70" t="str">
        <f>IF(OR(K17="",L17=""),"",IF(L17&gt;K17,"V",IF(K17=L17,"","P")))</f>
        <v>P</v>
      </c>
      <c r="N17" s="162">
        <v>4</v>
      </c>
      <c r="O17" s="165" t="str">
        <f>VLOOKUP(N17,$B$9:$J$13,4,FALSE)</f>
        <v>Kacy Sweeney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0" t="str">
        <f>IF(OR(K18="",L18=""),"",IF(K18&gt;L18,"V",IF(K18=L18,"","P")))</f>
        <v>V</v>
      </c>
      <c r="K18" s="71">
        <v>21</v>
      </c>
      <c r="L18" s="71">
        <v>18</v>
      </c>
      <c r="M18" s="70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MT NOTRE-DAME</v>
      </c>
      <c r="F19" s="167"/>
      <c r="G19" s="167"/>
      <c r="H19" s="167"/>
      <c r="I19" s="167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64"/>
      <c r="O19" s="167" t="str">
        <f>IF(VLOOKUP(N17,$B$9:$D$13,3,FALSE)="","",VLOOKUP((VLOOKUP(N17,$B$9:$D$13,3,FALSE)),[1]Lég!$H$3:$J$30,3,FALSE))</f>
        <v>DU PHARE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Aimée Roy</v>
      </c>
      <c r="F21" s="160"/>
      <c r="G21" s="160"/>
      <c r="H21" s="160"/>
      <c r="I21" s="161"/>
      <c r="J21" s="70" t="str">
        <f>IF(OR(K21="",L21=""),"",IF(K21&gt;L21,"V",IF(K21=L21,"","P")))</f>
        <v>P</v>
      </c>
      <c r="K21" s="71">
        <v>16</v>
      </c>
      <c r="L21" s="71">
        <v>21</v>
      </c>
      <c r="M21" s="70" t="str">
        <f>IF(OR(K21="",L21=""),"",IF(L21&gt;K21,"V",IF(K21=L21,"","P")))</f>
        <v>V</v>
      </c>
      <c r="N21" s="162">
        <v>5</v>
      </c>
      <c r="O21" s="160" t="str">
        <f>VLOOKUP(N21,$B$9:$J$13,4,FALSE)</f>
        <v>Khursaniyah Narag</v>
      </c>
      <c r="P21" s="160"/>
      <c r="Q21" s="160"/>
      <c r="R21" s="160"/>
      <c r="S21" s="161"/>
      <c r="U21" s="166">
        <f>IF(OR(K21="",L21=""),"",(COUNTIF(J21:J23,"V")*3)+(COUNTIF(J21:J23,"P")*1)+(COUNTIF(J21:J23,"VS")*1))</f>
        <v>4</v>
      </c>
      <c r="V21" s="166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0" t="str">
        <f>IF(OR(K22="",L22=""),"",IF(K22&gt;L22,"V",IF(K22=L22,"","P")))</f>
        <v>V</v>
      </c>
      <c r="K22" s="71">
        <v>21</v>
      </c>
      <c r="L22" s="71">
        <v>18</v>
      </c>
      <c r="M22" s="70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>MITCHELL</v>
      </c>
      <c r="F23" s="167"/>
      <c r="G23" s="167"/>
      <c r="H23" s="167"/>
      <c r="I23" s="167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64"/>
      <c r="O23" s="167" t="str">
        <f>IF(VLOOKUP(N21,$B$9:$D$13,3,FALSE)="","",VLOOKUP((VLOOKUP(N21,$B$9:$D$13,3,FALSE)),[1]Lég!$H$3:$J$30,3,FALSE))</f>
        <v>DU PHARE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6"/>
      <c r="E24" s="77"/>
      <c r="F24" s="77"/>
      <c r="G24" s="77"/>
      <c r="H24" s="77"/>
      <c r="I24" s="77"/>
      <c r="J24" s="70"/>
      <c r="K24" s="77"/>
      <c r="L24" s="77"/>
      <c r="M24" s="73"/>
      <c r="N24" s="78"/>
      <c r="O24" s="78"/>
      <c r="P24" s="78"/>
      <c r="Q24" s="79"/>
      <c r="R24" s="79"/>
      <c r="S24" s="7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Annabelle Chartier</v>
      </c>
      <c r="F25" s="160"/>
      <c r="G25" s="160"/>
      <c r="H25" s="160"/>
      <c r="I25" s="161"/>
      <c r="J25" s="70" t="str">
        <f>IF(OR(K25="",L25=""),"",IF(K25&gt;L25,"V",IF(K25=L25,"","P")))</f>
        <v>V</v>
      </c>
      <c r="K25" s="71">
        <v>21</v>
      </c>
      <c r="L25" s="71">
        <v>19</v>
      </c>
      <c r="M25" s="70" t="str">
        <f>IF(OR(K25="",L25=""),"",IF(L25&gt;K25,"V",IF(K25=L25,"","P")))</f>
        <v>P</v>
      </c>
      <c r="N25" s="162">
        <v>4</v>
      </c>
      <c r="O25" s="160" t="str">
        <f>VLOOKUP(N25,$B$9:$J$13,4,FALSE)</f>
        <v>Kacy Sweeney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0" t="str">
        <f>IF(OR(K26="",L26=""),"",IF(K26&gt;L26,"V",IF(K26=L26,"","P")))</f>
        <v>V</v>
      </c>
      <c r="K26" s="71">
        <v>21</v>
      </c>
      <c r="L26" s="71">
        <v>19</v>
      </c>
      <c r="M26" s="70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DU TRIOLET</v>
      </c>
      <c r="F27" s="167"/>
      <c r="G27" s="167"/>
      <c r="H27" s="167"/>
      <c r="I27" s="167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>DU PHARE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Marie-Élyse Mercier</v>
      </c>
      <c r="F29" s="160"/>
      <c r="G29" s="160"/>
      <c r="H29" s="160"/>
      <c r="I29" s="161"/>
      <c r="J29" s="70" t="str">
        <f>IF(OR(K29="",L29=""),"",IF(K29&gt;L29,"V",IF(K29=L29,"","P")))</f>
        <v>P</v>
      </c>
      <c r="K29" s="71">
        <v>17</v>
      </c>
      <c r="L29" s="71">
        <v>21</v>
      </c>
      <c r="M29" s="70" t="str">
        <f>IF(OR(K29="",L29=""),"",IF(L29&gt;K29,"V",IF(K29=L29,"","P")))</f>
        <v>V</v>
      </c>
      <c r="N29" s="162">
        <v>5</v>
      </c>
      <c r="O29" s="160" t="str">
        <f>VLOOKUP(N29,$B$9:$J$13,4,FALSE)</f>
        <v>Khursaniyah Narag</v>
      </c>
      <c r="P29" s="160"/>
      <c r="Q29" s="160"/>
      <c r="R29" s="160"/>
      <c r="S29" s="161"/>
      <c r="U29" s="166">
        <f>IF(OR(K29="",L29=""),"",(COUNTIF(J29:J31,"V")*3)+(COUNTIF(J29:J31,"P")*1)+(COUNTIF(J29:J31,"VS")*1))</f>
        <v>5</v>
      </c>
      <c r="V29" s="166">
        <f>IF(OR(K29="",L29=""),"",(COUNTIF(M29:M31,"V")*3)+(COUNTIF(M29:M31,"P")*1)+(COUNTIF(M29:M31,"VS")*1))</f>
        <v>4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0" t="str">
        <f>IF(OR(K30="",L30=""),"",IF(K30&gt;L30,"V",IF(K30=L30,"","P")))</f>
        <v>V</v>
      </c>
      <c r="K30" s="71">
        <v>21</v>
      </c>
      <c r="L30" s="71">
        <v>17</v>
      </c>
      <c r="M30" s="70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MT NOTRE-DAME</v>
      </c>
      <c r="F31" s="167"/>
      <c r="G31" s="167"/>
      <c r="H31" s="167"/>
      <c r="I31" s="167"/>
      <c r="J31" s="70" t="str">
        <f>IF(OR(K31="",L31=""),"",IF(K31&gt;L31,"VS","PS"))</f>
        <v>VS</v>
      </c>
      <c r="K31" s="71">
        <v>11</v>
      </c>
      <c r="L31" s="71">
        <v>8</v>
      </c>
      <c r="M31" s="70" t="str">
        <f>IF(OR(K31="",L31=""),"",IF(L31&gt;K31,"VS","PS"))</f>
        <v>PS</v>
      </c>
      <c r="N31" s="164"/>
      <c r="O31" s="167" t="str">
        <f>IF(VLOOKUP(N29,$B$9:$D$13,3,FALSE)="","",VLOOKUP((VLOOKUP(N29,$B$9:$D$13,3,FALSE)),[1]Lég!$H$3:$J$30,3,FALSE))</f>
        <v>DU PHARE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6"/>
      <c r="E32" s="77"/>
      <c r="F32" s="77"/>
      <c r="G32" s="77"/>
      <c r="H32" s="77"/>
      <c r="I32" s="77"/>
      <c r="J32" s="70"/>
      <c r="K32" s="77"/>
      <c r="L32" s="77"/>
      <c r="M32" s="73"/>
      <c r="N32" s="78"/>
      <c r="O32" s="78"/>
      <c r="P32" s="78"/>
      <c r="Q32" s="79"/>
      <c r="R32" s="79"/>
      <c r="S32" s="7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Annabelle Chartier</v>
      </c>
      <c r="F33" s="160"/>
      <c r="G33" s="160"/>
      <c r="H33" s="160"/>
      <c r="I33" s="161"/>
      <c r="J33" s="70" t="str">
        <f>IF(OR(K33="",L33=""),"",IF(K33&gt;L33,"V",IF(K33=L33,"","P")))</f>
        <v>V</v>
      </c>
      <c r="K33" s="71">
        <v>21</v>
      </c>
      <c r="L33" s="71">
        <v>11</v>
      </c>
      <c r="M33" s="70" t="str">
        <f>IF(OR(K33="",L33=""),"",IF(L33&gt;K33,"V",IF(K33=L33,"","P")))</f>
        <v>P</v>
      </c>
      <c r="N33" s="162">
        <v>3</v>
      </c>
      <c r="O33" s="160" t="str">
        <f>VLOOKUP(N33,$B$9:$J$13,4,FALSE)</f>
        <v>Aimée Roy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0" t="str">
        <f>IF(OR(K34="",L34=""),"",IF(K34&gt;L34,"V",IF(K34=L34,"","P")))</f>
        <v>V</v>
      </c>
      <c r="K34" s="71">
        <v>21</v>
      </c>
      <c r="L34" s="71">
        <v>16</v>
      </c>
      <c r="M34" s="70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DU TRIOLET</v>
      </c>
      <c r="F35" s="167"/>
      <c r="G35" s="167"/>
      <c r="H35" s="167"/>
      <c r="I35" s="167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64"/>
      <c r="O35" s="167" t="str">
        <f>IF(VLOOKUP(N33,$B$9:$D$13,3,FALSE)="","",VLOOKUP((VLOOKUP(N33,$B$9:$D$13,3,FALSE)),[1]Lég!$H$3:$J$30,3,FALSE))</f>
        <v>MITCHELL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Kacy Sweeney</v>
      </c>
      <c r="F37" s="160"/>
      <c r="G37" s="160"/>
      <c r="H37" s="160"/>
      <c r="I37" s="161"/>
      <c r="J37" s="70" t="str">
        <f>IF(OR(K37="",L37=""),"",IF(K37&gt;L37,"V",IF(K37=L37,"","P")))</f>
        <v>V</v>
      </c>
      <c r="K37" s="71">
        <v>23</v>
      </c>
      <c r="L37" s="71">
        <v>21</v>
      </c>
      <c r="M37" s="70" t="str">
        <f>IF(OR(K37="",L37=""),"",IF(L37&gt;K37,"V",IF(K37=L37,"","P")))</f>
        <v>P</v>
      </c>
      <c r="N37" s="162">
        <v>5</v>
      </c>
      <c r="O37" s="160" t="str">
        <f>VLOOKUP(N37,$B$9:$J$13,4,FALSE)</f>
        <v>Khursaniyah Narag</v>
      </c>
      <c r="P37" s="160"/>
      <c r="Q37" s="160"/>
      <c r="R37" s="160"/>
      <c r="S37" s="161"/>
      <c r="U37" s="166">
        <f>IF(OR(K37="",L37=""),"",(COUNTIF(J37:J39,"V")*3)+(COUNTIF(J37:J39,"P")*1)+(COUNTIF(J37:J39,"VS")*1))</f>
        <v>7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0" t="str">
        <f>IF(OR(K38="",L38=""),"",IF(K38&gt;L38,"V",IF(K38=L38,"","P")))</f>
        <v>V</v>
      </c>
      <c r="K38" s="71">
        <v>21</v>
      </c>
      <c r="L38" s="71">
        <v>18</v>
      </c>
      <c r="M38" s="70" t="str">
        <f>IF(OR(K38="",L38=""),"",IF(L38&gt;K38,"V",IF(K38=L38,"","P")))</f>
        <v>P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>DU PHARE</v>
      </c>
      <c r="F39" s="167"/>
      <c r="G39" s="167"/>
      <c r="H39" s="167"/>
      <c r="I39" s="167"/>
      <c r="J39" s="70" t="str">
        <f>IF(OR(K39="",L39=""),"",IF(K39&gt;L39,"VS","PS"))</f>
        <v>VS</v>
      </c>
      <c r="K39" s="71">
        <v>11</v>
      </c>
      <c r="L39" s="71">
        <v>8</v>
      </c>
      <c r="M39" s="70" t="str">
        <f>IF(OR(K39="",L39=""),"",IF(L39&gt;K39,"VS","PS"))</f>
        <v>PS</v>
      </c>
      <c r="N39" s="164"/>
      <c r="O39" s="167" t="str">
        <f>IF(VLOOKUP(N37,$B$9:$D$13,3,FALSE)="","",VLOOKUP((VLOOKUP(N37,$B$9:$D$13,3,FALSE)),[1]Lég!$H$3:$J$30,3,FALSE))</f>
        <v>DU PHARE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1" customFormat="1" ht="6" customHeight="1" x14ac:dyDescent="0.2">
      <c r="A40" s="80"/>
      <c r="D40" s="82"/>
      <c r="E40" s="83"/>
      <c r="F40" s="83"/>
      <c r="G40" s="83"/>
      <c r="H40" s="83"/>
      <c r="I40" s="83"/>
      <c r="J40" s="84"/>
      <c r="K40" s="83"/>
      <c r="L40" s="83"/>
      <c r="M40" s="84"/>
      <c r="N40" s="83"/>
      <c r="O40" s="83"/>
      <c r="P40" s="83"/>
      <c r="Q40" s="83"/>
      <c r="R40" s="83"/>
      <c r="S40" s="83"/>
      <c r="AG40" s="80"/>
    </row>
    <row r="41" spans="1:33" s="81" customFormat="1" ht="15.75" x14ac:dyDescent="0.2">
      <c r="A41" s="80"/>
      <c r="B41" s="156"/>
      <c r="C41" s="3"/>
      <c r="D41" s="157">
        <v>2</v>
      </c>
      <c r="E41" s="160" t="str">
        <f>VLOOKUP(D41,$B$9:$J$13,4,FALSE)</f>
        <v>Marie-Élyse Mercier</v>
      </c>
      <c r="F41" s="160"/>
      <c r="G41" s="160"/>
      <c r="H41" s="160"/>
      <c r="I41" s="161"/>
      <c r="J41" s="70" t="str">
        <f>IF(OR(K41="",L41=""),"",IF(K41&gt;L41,"V",IF(K41=L41,"","P")))</f>
        <v>V</v>
      </c>
      <c r="K41" s="71">
        <v>21</v>
      </c>
      <c r="L41" s="71">
        <v>14</v>
      </c>
      <c r="M41" s="70" t="str">
        <f>IF(OR(K41="",L41=""),"",IF(L41&gt;K41,"V",IF(K41=L41,"","P")))</f>
        <v>P</v>
      </c>
      <c r="N41" s="162">
        <v>3</v>
      </c>
      <c r="O41" s="160" t="str">
        <f>VLOOKUP(N41,$B$9:$J$13,4,FALSE)</f>
        <v>Aimée Roy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0"/>
    </row>
    <row r="42" spans="1:33" s="81" customFormat="1" ht="15.75" x14ac:dyDescent="0.2">
      <c r="A42" s="80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0" t="str">
        <f>IF(OR(K42="",L42=""),"",IF(K42&gt;L42,"V",IF(K42=L42,"","P")))</f>
        <v>V</v>
      </c>
      <c r="K42" s="71">
        <v>21</v>
      </c>
      <c r="L42" s="71">
        <v>6</v>
      </c>
      <c r="M42" s="70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0"/>
    </row>
    <row r="43" spans="1:33" s="81" customFormat="1" ht="15.75" x14ac:dyDescent="0.2">
      <c r="A43" s="80"/>
      <c r="B43" s="156"/>
      <c r="C43" s="3"/>
      <c r="D43" s="159"/>
      <c r="E43" s="167" t="str">
        <f>IF(VLOOKUP(D41,$B$9:$D$13,3,FALSE)="","",VLOOKUP((VLOOKUP(D41,$B$9:$D$13,3,FALSE)),[1]Lég!$H$3:$J$30,3,FALSE))</f>
        <v>MT NOTRE-DAME</v>
      </c>
      <c r="F43" s="167"/>
      <c r="G43" s="167"/>
      <c r="H43" s="167"/>
      <c r="I43" s="167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>MITCHELL</v>
      </c>
      <c r="P43" s="167"/>
      <c r="Q43" s="167"/>
      <c r="R43" s="167"/>
      <c r="S43" s="167"/>
      <c r="U43" s="166"/>
      <c r="V43" s="166"/>
      <c r="AG43" s="80"/>
    </row>
    <row r="44" spans="1:33" s="81" customFormat="1" ht="5.25" customHeight="1" x14ac:dyDescent="0.2">
      <c r="A44" s="80"/>
      <c r="E44" s="85"/>
      <c r="F44" s="85"/>
      <c r="G44" s="85"/>
      <c r="H44" s="85"/>
      <c r="I44" s="85"/>
      <c r="J44" s="84"/>
      <c r="K44" s="85"/>
      <c r="L44" s="85"/>
      <c r="M44" s="84"/>
      <c r="N44" s="85"/>
      <c r="O44" s="85"/>
      <c r="P44" s="85"/>
      <c r="Q44" s="85"/>
      <c r="R44" s="85"/>
      <c r="S44" s="85"/>
      <c r="AG44" s="80"/>
    </row>
    <row r="45" spans="1:33" s="81" customFormat="1" ht="15.75" x14ac:dyDescent="0.2">
      <c r="A45" s="80"/>
      <c r="B45" s="156"/>
      <c r="C45" s="3"/>
      <c r="D45" s="157">
        <v>1</v>
      </c>
      <c r="E45" s="160" t="str">
        <f>VLOOKUP(D45,$B$9:$J$13,4,FALSE)</f>
        <v>Annabelle Chartier</v>
      </c>
      <c r="F45" s="160"/>
      <c r="G45" s="160"/>
      <c r="H45" s="160"/>
      <c r="I45" s="161"/>
      <c r="J45" s="70" t="str">
        <f>IF(OR(K45="",L45=""),"",IF(K45&gt;L45,"V",IF(K45=L45,"","P")))</f>
        <v>P</v>
      </c>
      <c r="K45" s="71">
        <v>13</v>
      </c>
      <c r="L45" s="71">
        <v>21</v>
      </c>
      <c r="M45" s="70" t="str">
        <f>IF(OR(K45="",L45=""),"",IF(L45&gt;K45,"V",IF(K45=L45,"","P")))</f>
        <v>V</v>
      </c>
      <c r="N45" s="162">
        <v>5</v>
      </c>
      <c r="O45" s="160" t="str">
        <f>VLOOKUP(N45,$B$9:$J$13,4,FALSE)</f>
        <v>Khursaniyah Narag</v>
      </c>
      <c r="P45" s="160"/>
      <c r="Q45" s="160"/>
      <c r="R45" s="160"/>
      <c r="S45" s="161"/>
      <c r="U45" s="166">
        <f>IF(OR(K45="",L45=""),"",(COUNTIF(J45:J47,"V")*3)+(COUNTIF(J45:J47,"P")*1)+(COUNTIF(J45:J47,"VS")*1))</f>
        <v>4</v>
      </c>
      <c r="V45" s="166">
        <f>IF(OR(K45="",L45=""),"",(COUNTIF(M45:M47,"V")*3)+(COUNTIF(M45:M47,"P")*1)+(COUNTIF(M45:M47,"VS")*1))</f>
        <v>5</v>
      </c>
      <c r="AG45" s="80"/>
    </row>
    <row r="46" spans="1:33" s="81" customFormat="1" ht="15.75" x14ac:dyDescent="0.2">
      <c r="A46" s="80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0" t="str">
        <f>IF(OR(K46="",L46=""),"",IF(K46&gt;L46,"V",IF(K46=L46,"","P")))</f>
        <v>V</v>
      </c>
      <c r="K46" s="71">
        <v>21</v>
      </c>
      <c r="L46" s="71">
        <v>13</v>
      </c>
      <c r="M46" s="70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0"/>
    </row>
    <row r="47" spans="1:33" s="81" customFormat="1" ht="15.75" x14ac:dyDescent="0.2">
      <c r="A47" s="80"/>
      <c r="B47" s="156"/>
      <c r="C47" s="3"/>
      <c r="D47" s="159"/>
      <c r="E47" s="167" t="str">
        <f>IF(VLOOKUP(D45,$B$9:$D$13,3,FALSE)="","",VLOOKUP((VLOOKUP(D45,$B$9:$D$13,3,FALSE)),[1]Lég!$H$3:$J$30,3,FALSE))</f>
        <v>DU TRIOLET</v>
      </c>
      <c r="F47" s="167"/>
      <c r="G47" s="167"/>
      <c r="H47" s="167"/>
      <c r="I47" s="167"/>
      <c r="J47" s="70" t="str">
        <f>IF(OR(K47="",L47=""),"",IF(K47&gt;L47,"VS","PS"))</f>
        <v>PS</v>
      </c>
      <c r="K47" s="71">
        <v>9</v>
      </c>
      <c r="L47" s="71">
        <v>11</v>
      </c>
      <c r="M47" s="70" t="str">
        <f>IF(OR(K47="",L47=""),"",IF(L47&gt;K47,"VS","PS"))</f>
        <v>VS</v>
      </c>
      <c r="N47" s="164"/>
      <c r="O47" s="167" t="str">
        <f>IF(VLOOKUP(N45,$B$9:$D$13,3,FALSE)="","",VLOOKUP((VLOOKUP(N45,$B$9:$D$13,3,FALSE)),[1]Lég!$H$3:$J$30,3,FALSE))</f>
        <v>DU PHARE</v>
      </c>
      <c r="P47" s="167"/>
      <c r="Q47" s="167"/>
      <c r="R47" s="167"/>
      <c r="S47" s="167"/>
      <c r="U47" s="166"/>
      <c r="V47" s="166"/>
      <c r="AG47" s="80"/>
    </row>
    <row r="48" spans="1:33" s="81" customFormat="1" ht="6" customHeight="1" x14ac:dyDescent="0.2">
      <c r="A48" s="80"/>
      <c r="D48" s="82"/>
      <c r="E48" s="83"/>
      <c r="F48" s="83"/>
      <c r="G48" s="83"/>
      <c r="H48" s="83"/>
      <c r="I48" s="83"/>
      <c r="J48" s="84"/>
      <c r="K48" s="83"/>
      <c r="L48" s="83"/>
      <c r="M48" s="84"/>
      <c r="N48" s="83"/>
      <c r="O48" s="83"/>
      <c r="P48" s="83"/>
      <c r="Q48" s="83"/>
      <c r="R48" s="83"/>
      <c r="S48" s="83"/>
      <c r="AG48" s="80"/>
    </row>
    <row r="49" spans="1:33" s="81" customFormat="1" ht="15.75" x14ac:dyDescent="0.2">
      <c r="A49" s="80"/>
      <c r="B49" s="156"/>
      <c r="C49" s="3"/>
      <c r="D49" s="157">
        <v>3</v>
      </c>
      <c r="E49" s="160" t="str">
        <f>VLOOKUP(D49,$B$9:$J$13,4,FALSE)</f>
        <v>Aimée Roy</v>
      </c>
      <c r="F49" s="160"/>
      <c r="G49" s="160"/>
      <c r="H49" s="160"/>
      <c r="I49" s="161"/>
      <c r="J49" s="70" t="str">
        <f>IF(OR(K49="",L49=""),"",IF(K49&gt;L49,"V",IF(K49=L49,"","P")))</f>
        <v>P</v>
      </c>
      <c r="K49" s="71">
        <v>14</v>
      </c>
      <c r="L49" s="71">
        <v>21</v>
      </c>
      <c r="M49" s="70" t="str">
        <f>IF(OR(K49="",L49=""),"",IF(L49&gt;K49,"V",IF(K49=L49,"","P")))</f>
        <v>V</v>
      </c>
      <c r="N49" s="162">
        <v>4</v>
      </c>
      <c r="O49" s="160" t="str">
        <f>VLOOKUP(N49,$B$9:$J$13,4,FALSE)</f>
        <v>Kacy Sweeney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0"/>
    </row>
    <row r="50" spans="1:33" s="81" customFormat="1" ht="15.75" x14ac:dyDescent="0.2">
      <c r="A50" s="80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0" t="str">
        <f>IF(OR(K50="",L50=""),"",IF(K50&gt;L50,"V",IF(K50=L50,"","P")))</f>
        <v>P</v>
      </c>
      <c r="K50" s="71">
        <v>11</v>
      </c>
      <c r="L50" s="71">
        <v>21</v>
      </c>
      <c r="M50" s="70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0"/>
    </row>
    <row r="51" spans="1:33" s="81" customFormat="1" ht="15.75" x14ac:dyDescent="0.2">
      <c r="A51" s="80"/>
      <c r="B51" s="156"/>
      <c r="C51" s="3"/>
      <c r="D51" s="159"/>
      <c r="E51" s="167" t="str">
        <f>IF(VLOOKUP(D49,$B$9:$D$13,3,FALSE)="","",VLOOKUP((VLOOKUP(D49,$B$9:$D$13,3,FALSE)),[1]Lég!$H$3:$J$30,3,FALSE))</f>
        <v>MITCHELL</v>
      </c>
      <c r="F51" s="167"/>
      <c r="G51" s="167"/>
      <c r="H51" s="167"/>
      <c r="I51" s="167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64"/>
      <c r="O51" s="167" t="str">
        <f>IF(VLOOKUP(N49,$B$9:$D$13,3,FALSE)="","",VLOOKUP((VLOOKUP(N49,$B$9:$D$13,3,FALSE)),[1]Lég!$H$3:$J$30,3,FALSE))</f>
        <v>DU PHARE</v>
      </c>
      <c r="P51" s="167"/>
      <c r="Q51" s="167"/>
      <c r="R51" s="167"/>
      <c r="S51" s="167"/>
      <c r="U51" s="166"/>
      <c r="V51" s="166"/>
      <c r="AG51" s="80"/>
    </row>
    <row r="52" spans="1:33" s="81" customFormat="1" ht="6" customHeight="1" x14ac:dyDescent="0.2">
      <c r="A52" s="80"/>
      <c r="E52" s="85"/>
      <c r="F52" s="85"/>
      <c r="G52" s="85"/>
      <c r="H52" s="85"/>
      <c r="I52" s="85"/>
      <c r="J52" s="84"/>
      <c r="K52" s="85"/>
      <c r="L52" s="85"/>
      <c r="M52" s="84"/>
      <c r="N52" s="85"/>
      <c r="O52" s="85"/>
      <c r="P52" s="85"/>
      <c r="Q52" s="85"/>
      <c r="R52" s="85"/>
      <c r="S52" s="85"/>
      <c r="AG52" s="80"/>
    </row>
    <row r="53" spans="1:33" s="81" customFormat="1" ht="15.75" x14ac:dyDescent="0.2">
      <c r="A53" s="80"/>
      <c r="B53" s="156"/>
      <c r="C53" s="3"/>
      <c r="D53" s="157">
        <v>1</v>
      </c>
      <c r="E53" s="160" t="str">
        <f>VLOOKUP(D53,$B$9:$J$13,4,FALSE)</f>
        <v>Annabelle Chartier</v>
      </c>
      <c r="F53" s="160"/>
      <c r="G53" s="160"/>
      <c r="H53" s="160"/>
      <c r="I53" s="161"/>
      <c r="J53" s="70" t="str">
        <f>IF(OR(K53="",L53=""),"",IF(K53&gt;L53,"V",IF(K53=L53,"","P")))</f>
        <v>V</v>
      </c>
      <c r="K53" s="71">
        <v>21</v>
      </c>
      <c r="L53" s="71">
        <v>16</v>
      </c>
      <c r="M53" s="70" t="str">
        <f>IF(OR(K53="",L53=""),"",IF(L53&gt;K53,"V",IF(K53=L53,"","P")))</f>
        <v>P</v>
      </c>
      <c r="N53" s="162">
        <v>2</v>
      </c>
      <c r="O53" s="160" t="str">
        <f>VLOOKUP(N53,$B$9:$J$13,4,FALSE)</f>
        <v>Marie-Élyse Mercier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0"/>
    </row>
    <row r="54" spans="1:33" s="81" customFormat="1" ht="15.75" x14ac:dyDescent="0.2">
      <c r="A54" s="80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0" t="str">
        <f>IF(OR(K54="",L54=""),"",IF(K54&gt;L54,"V",IF(K54=L54,"","P")))</f>
        <v>V</v>
      </c>
      <c r="K54" s="71">
        <v>21</v>
      </c>
      <c r="L54" s="71">
        <v>14</v>
      </c>
      <c r="M54" s="70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0"/>
    </row>
    <row r="55" spans="1:33" s="81" customFormat="1" ht="15.75" x14ac:dyDescent="0.2">
      <c r="A55" s="80"/>
      <c r="B55" s="156"/>
      <c r="C55" s="3"/>
      <c r="D55" s="159"/>
      <c r="E55" s="167" t="str">
        <f>IF(VLOOKUP(D53,$B$9:$D$13,3,FALSE)="","",VLOOKUP((VLOOKUP(D53,$B$9:$D$13,3,FALSE)),[1]Lég!$H$3:$J$30,3,FALSE))</f>
        <v>DU TRIOLET</v>
      </c>
      <c r="F55" s="167"/>
      <c r="G55" s="167"/>
      <c r="H55" s="167"/>
      <c r="I55" s="167"/>
      <c r="J55" s="70" t="str">
        <f>IF(OR(K55="",L55=""),"",IF(K55&gt;L55,"VS","PS"))</f>
        <v/>
      </c>
      <c r="K55" s="71"/>
      <c r="L55" s="71"/>
      <c r="M55" s="70" t="str">
        <f>IF(OR(K55="",L55=""),"",IF(L55&gt;K55,"VS","PS"))</f>
        <v/>
      </c>
      <c r="N55" s="164"/>
      <c r="O55" s="167" t="str">
        <f>IF(VLOOKUP(N53,$B$9:$D$13,3,FALSE)="","",VLOOKUP((VLOOKUP(N53,$B$9:$D$13,3,FALSE)),[1]Lég!$H$3:$J$30,3,FALSE))</f>
        <v>MT NOTRE-DAME</v>
      </c>
      <c r="P55" s="167"/>
      <c r="Q55" s="167"/>
      <c r="R55" s="167"/>
      <c r="S55" s="167"/>
      <c r="U55" s="166"/>
      <c r="V55" s="166"/>
      <c r="AG55" s="80"/>
    </row>
    <row r="56" spans="1:33" s="81" customFormat="1" ht="11.25" x14ac:dyDescent="0.2">
      <c r="A56" s="80"/>
      <c r="AG56" s="80"/>
    </row>
    <row r="57" spans="1:33" s="81" customFormat="1" ht="11.25" x14ac:dyDescent="0.2">
      <c r="A57" s="80"/>
      <c r="AG57" s="80"/>
    </row>
    <row r="58" spans="1:33" s="81" customFormat="1" ht="11.25" x14ac:dyDescent="0.2">
      <c r="A58" s="80"/>
      <c r="AG58" s="80"/>
    </row>
    <row r="59" spans="1:33" s="81" customFormat="1" ht="11.25" x14ac:dyDescent="0.2">
      <c r="A59" s="80"/>
      <c r="AG59" s="80"/>
    </row>
    <row r="60" spans="1:33" s="81" customFormat="1" ht="11.25" x14ac:dyDescent="0.2">
      <c r="A60" s="80"/>
      <c r="AG60" s="80"/>
    </row>
    <row r="61" spans="1:33" s="81" customFormat="1" ht="11.25" x14ac:dyDescent="0.2">
      <c r="A61" s="80"/>
      <c r="AG61" s="80"/>
    </row>
    <row r="62" spans="1:33" s="81" customFormat="1" ht="11.25" x14ac:dyDescent="0.2">
      <c r="A62" s="80"/>
      <c r="AG62" s="80"/>
    </row>
    <row r="63" spans="1:33" s="81" customFormat="1" ht="11.25" x14ac:dyDescent="0.2">
      <c r="A63" s="80"/>
      <c r="AG63" s="80"/>
    </row>
    <row r="64" spans="1:33" s="81" customFormat="1" ht="11.25" x14ac:dyDescent="0.2">
      <c r="A64" s="80"/>
      <c r="AG64" s="80"/>
    </row>
    <row r="65" spans="1:33" s="81" customFormat="1" ht="11.25" x14ac:dyDescent="0.2">
      <c r="A65" s="80"/>
      <c r="AG65" s="80"/>
    </row>
    <row r="66" spans="1:33" s="81" customFormat="1" ht="11.25" x14ac:dyDescent="0.2">
      <c r="A66" s="80"/>
      <c r="AG66" s="80"/>
    </row>
    <row r="67" spans="1:33" s="81" customFormat="1" ht="11.25" x14ac:dyDescent="0.2">
      <c r="A67" s="80"/>
      <c r="AG67" s="80"/>
    </row>
    <row r="68" spans="1:33" s="81" customFormat="1" ht="11.25" x14ac:dyDescent="0.2">
      <c r="A68" s="80"/>
      <c r="AG68" s="80"/>
    </row>
    <row r="69" spans="1:33" s="81" customFormat="1" ht="11.25" x14ac:dyDescent="0.2">
      <c r="A69" s="80"/>
      <c r="AG69" s="80"/>
    </row>
    <row r="70" spans="1:33" s="81" customFormat="1" ht="11.25" x14ac:dyDescent="0.2">
      <c r="A70" s="80"/>
      <c r="AG70" s="80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60" priority="8">
      <formula>B2=VLOOKUP("X2",$A$9:$J$13,5,FALSE)</formula>
    </cfRule>
  </conditionalFormatting>
  <conditionalFormatting sqref="B5:F6">
    <cfRule type="expression" dxfId="5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8" priority="6">
      <formula>B1=VLOOKUP("X4",$A$9:$J$13,5,FALSE)</formula>
    </cfRule>
    <cfRule type="expression" dxfId="57" priority="7">
      <formula>B1=VLOOKUP("X3",$A$9:$J$13,5,FALSE)</formula>
    </cfRule>
    <cfRule type="expression" dxfId="5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5" priority="5">
      <formula>B1=VLOOKUP("X5",$A$9:$J$13,5,FALSE)</formula>
    </cfRule>
  </conditionalFormatting>
  <conditionalFormatting sqref="B1:S4">
    <cfRule type="expression" dxfId="54" priority="9">
      <formula>B1=VLOOKUP("X1",$A$9:$J$12,5,FALSE)</formula>
    </cfRule>
  </conditionalFormatting>
  <conditionalFormatting sqref="B4:S7">
    <cfRule type="expression" dxfId="53" priority="2">
      <formula>B4=VLOOKUP("X2",$A$9:$J$13,5,FALSE)</formula>
    </cfRule>
    <cfRule type="expression" dxfId="52" priority="3">
      <formula>B4=VLOOKUP("X3",$A$9:$J$13,5,FALSE)</formula>
    </cfRule>
    <cfRule type="expression" dxfId="51" priority="4">
      <formula>B4=VLOOKUP("X4",$A$9:$J$13,5,FALSE)</formula>
    </cfRule>
  </conditionalFormatting>
  <conditionalFormatting sqref="E8:Q8">
    <cfRule type="expression" dxfId="50" priority="10">
      <formula>E8=VLOOKUP("X2",$A$9:$J$13,5,FALSE)</formula>
    </cfRule>
    <cfRule type="expression" dxfId="4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C809-7305-47B2-99F5-169E0B12D0A2}">
  <sheetPr>
    <pageSetUpPr fitToPage="1"/>
  </sheetPr>
  <dimension ref="A1:AG56"/>
  <sheetViews>
    <sheetView zoomScaleNormal="100" workbookViewId="0">
      <selection activeCell="L36" sqref="L3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163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</v>
      </c>
      <c r="C5" s="118"/>
      <c r="D5" s="118"/>
      <c r="E5" s="118"/>
      <c r="F5" s="119"/>
      <c r="G5" s="49"/>
      <c r="H5" s="117"/>
      <c r="I5" s="119"/>
      <c r="J5" s="50"/>
      <c r="K5" s="123" t="s">
        <v>165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173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54" t="s">
        <v>151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30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74</v>
      </c>
      <c r="E10" s="146" t="s">
        <v>149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27</v>
      </c>
      <c r="S10" s="63">
        <f t="shared" ref="S10:S12" si="0">IF(R10="","",RANK(R10,$R$9:$R$12,0))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93</v>
      </c>
      <c r="E11" s="146" t="s">
        <v>156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87" t="s">
        <v>3</v>
      </c>
      <c r="E12" s="148" t="s">
        <v>155</v>
      </c>
      <c r="F12" s="148"/>
      <c r="G12" s="148"/>
      <c r="H12" s="148"/>
      <c r="I12" s="148"/>
      <c r="J12" s="148"/>
      <c r="K12" s="66"/>
      <c r="L12" s="148"/>
      <c r="M12" s="148"/>
      <c r="N12" s="148"/>
      <c r="O12" s="148"/>
      <c r="P12" s="148"/>
      <c r="Q12" s="149"/>
      <c r="R12" s="67">
        <v>28</v>
      </c>
      <c r="S12" s="68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6"/>
      <c r="E14" s="178"/>
      <c r="F14" s="178"/>
      <c r="G14" s="178"/>
      <c r="H14" s="178"/>
      <c r="I14" s="178"/>
      <c r="J14" s="178"/>
      <c r="K14" s="179" t="s">
        <v>133</v>
      </c>
      <c r="L14" s="179"/>
      <c r="M14" s="69"/>
      <c r="N14" s="69"/>
      <c r="O14" s="69"/>
      <c r="P14" s="69"/>
      <c r="Q14" s="69"/>
      <c r="R14" s="69"/>
      <c r="S14" s="69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7">
        <v>1</v>
      </c>
      <c r="E15" s="160" t="str">
        <f>VLOOKUP(D15,$B$9:$J$13,4,FALSE)</f>
        <v>Elie Labbé</v>
      </c>
      <c r="F15" s="160"/>
      <c r="G15" s="160"/>
      <c r="H15" s="160"/>
      <c r="I15" s="161"/>
      <c r="J15" s="70" t="str">
        <f>IF(OR(K15="",L15=""),"",IF(K15&gt;L15,"V",IF(K15=L15,"","P")))</f>
        <v>V</v>
      </c>
      <c r="K15" s="71">
        <v>21</v>
      </c>
      <c r="L15" s="71">
        <v>16</v>
      </c>
      <c r="M15" s="70" t="str">
        <f>IF(OR(K15="",L15=""),"",IF(L15&gt;K15,"V",IF(K15=L15,"","P")))</f>
        <v>P</v>
      </c>
      <c r="N15" s="162">
        <v>4</v>
      </c>
      <c r="O15" s="160" t="str">
        <f>VLOOKUP(N15,$B$9:$J$13,4,FALSE)</f>
        <v>Rehina Tiurina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7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0" t="str">
        <f>IF(OR(K16="",L16=""),"",IF(K16&gt;L16,"V",IF(K16=L16,"","P")))</f>
        <v>V</v>
      </c>
      <c r="K16" s="71">
        <v>21</v>
      </c>
      <c r="L16" s="71">
        <v>19</v>
      </c>
      <c r="M16" s="70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7"/>
      <c r="E17" s="167" t="str">
        <f>IF(VLOOKUP(D15,$B$9:$D$12,3,FALSE)="","",VLOOKUP((VLOOKUP(D15,$B$9:$D$12,3,FALSE)),[1]Lég!$H$3:$J$30,3,FALSE))</f>
        <v>LA FRONTALIÈRE</v>
      </c>
      <c r="F17" s="167"/>
      <c r="G17" s="167"/>
      <c r="H17" s="167"/>
      <c r="I17" s="167"/>
      <c r="J17" s="70" t="str">
        <f>IF(OR(K17="",L17=""),"",IF(K17&gt;L17,"VS","PS"))</f>
        <v/>
      </c>
      <c r="K17" s="71"/>
      <c r="L17" s="71"/>
      <c r="M17" s="70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DU PHARE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2"/>
      <c r="F18" s="72"/>
      <c r="G18" s="72"/>
      <c r="H18" s="72"/>
      <c r="I18" s="72"/>
      <c r="J18" s="70"/>
      <c r="K18" s="72"/>
      <c r="L18" s="72"/>
      <c r="M18" s="73"/>
      <c r="N18" s="74"/>
      <c r="O18" s="74"/>
      <c r="P18" s="74"/>
      <c r="Q18" s="75"/>
      <c r="R18" s="75"/>
      <c r="S18" s="7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Coralie Tapin-Barrette</v>
      </c>
      <c r="F19" s="160"/>
      <c r="G19" s="160"/>
      <c r="H19" s="160"/>
      <c r="I19" s="161"/>
      <c r="J19" s="70" t="str">
        <f>IF(OR(K19="",L19=""),"",IF(K19&gt;L19,"V",IF(K19=L19,"","P")))</f>
        <v>P</v>
      </c>
      <c r="K19" s="71">
        <v>17</v>
      </c>
      <c r="L19" s="71">
        <v>21</v>
      </c>
      <c r="M19" s="70" t="str">
        <f>IF(OR(K19="",L19=""),"",IF(L19&gt;K19,"V",IF(K19=L19,"","P")))</f>
        <v>V</v>
      </c>
      <c r="N19" s="162">
        <v>3</v>
      </c>
      <c r="O19" s="160" t="str">
        <f>VLOOKUP(N19,$B$9:$J$13,4,FALSE)</f>
        <v>Catherine Majeau</v>
      </c>
      <c r="P19" s="160"/>
      <c r="Q19" s="160"/>
      <c r="R19" s="160"/>
      <c r="S19" s="161"/>
      <c r="U19" s="166">
        <f>IF(OR(K19="",L19=""),"",(COUNTIF(J19:J21,"V")*3)+(COUNTIF(J19:J21,"P")*1)+(COUNTIF(J19:J21,"VS")*1))</f>
        <v>2</v>
      </c>
      <c r="V19" s="166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0" t="str">
        <f>IF(OR(K20="",L20=""),"",IF(K20&gt;L20,"V",IF(K20=L20,"","P")))</f>
        <v>P</v>
      </c>
      <c r="K20" s="71">
        <v>8</v>
      </c>
      <c r="L20" s="71">
        <v>21</v>
      </c>
      <c r="M20" s="70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LA MONTÉE</v>
      </c>
      <c r="F21" s="167"/>
      <c r="G21" s="167"/>
      <c r="H21" s="167"/>
      <c r="I21" s="167"/>
      <c r="J21" s="70" t="str">
        <f>IF(OR(K21="",L21=""),"",IF(K21&gt;L21,"VS","PS"))</f>
        <v/>
      </c>
      <c r="K21" s="71"/>
      <c r="L21" s="71"/>
      <c r="M21" s="70" t="str">
        <f>IF(OR(K21="",L21=""),"",IF(L21&gt;K21,"VS","PS"))</f>
        <v/>
      </c>
      <c r="N21" s="164"/>
      <c r="O21" s="167" t="str">
        <f>IF(VLOOKUP(N19,$B$9:$D$12,3,FALSE)="","",VLOOKUP((VLOOKUP(N19,$B$9:$D$12,3,FALSE)),[1]Lég!$H$3:$J$30,3,FALSE))</f>
        <v>MT NOTRE-DAME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2"/>
      <c r="F22" s="72"/>
      <c r="G22" s="72"/>
      <c r="H22" s="72"/>
      <c r="I22" s="72"/>
      <c r="J22" s="70"/>
      <c r="K22" s="72"/>
      <c r="L22" s="72"/>
      <c r="M22" s="73"/>
      <c r="N22" s="74"/>
      <c r="O22" s="74"/>
      <c r="P22" s="74"/>
      <c r="Q22" s="75"/>
      <c r="R22" s="75"/>
      <c r="S22" s="7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57">
        <v>1</v>
      </c>
      <c r="E23" s="160" t="str">
        <f>VLOOKUP(D23,$B$9:$J$13,4,FALSE)</f>
        <v>Elie Labbé</v>
      </c>
      <c r="F23" s="160"/>
      <c r="G23" s="160"/>
      <c r="H23" s="160"/>
      <c r="I23" s="161"/>
      <c r="J23" s="70" t="str">
        <f>IF(OR(K23="",L23=""),"",IF(K23&gt;L23,"V",IF(K23=L23,"","P")))</f>
        <v>V</v>
      </c>
      <c r="K23" s="71">
        <v>21</v>
      </c>
      <c r="L23" s="71">
        <v>12</v>
      </c>
      <c r="M23" s="70" t="str">
        <f>IF(OR(K23="",L23=""),"",IF(L23&gt;K23,"V",IF(K23=L23,"","P")))</f>
        <v>P</v>
      </c>
      <c r="N23" s="162">
        <v>2</v>
      </c>
      <c r="O23" s="160" t="str">
        <f>VLOOKUP(N23,$B$9:$J$13,4,FALSE)</f>
        <v>Coralie Tapin-Barrette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0" t="str">
        <f>IF(OR(K24="",L24=""),"",IF(K24&gt;L24,"V",IF(K24=L24,"","P")))</f>
        <v>V</v>
      </c>
      <c r="K24" s="71">
        <v>21</v>
      </c>
      <c r="L24" s="71">
        <v>5</v>
      </c>
      <c r="M24" s="70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59"/>
      <c r="E25" s="167" t="str">
        <f>IF(VLOOKUP(D23,$B$9:$D$12,3,FALSE)="","",VLOOKUP((VLOOKUP(D23,$B$9:$D$12,3,FALSE)),[1]Lég!$H$3:$J$30,3,FALSE))</f>
        <v>LA FRONTALIÈRE</v>
      </c>
      <c r="F25" s="167"/>
      <c r="G25" s="167"/>
      <c r="H25" s="167"/>
      <c r="I25" s="167"/>
      <c r="J25" s="70" t="str">
        <f>IF(OR(K25="",L25=""),"",IF(K25&gt;L25,"VS","PS"))</f>
        <v/>
      </c>
      <c r="K25" s="71"/>
      <c r="L25" s="71"/>
      <c r="M25" s="70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LA MONTÉE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2"/>
      <c r="F26" s="72"/>
      <c r="G26" s="72"/>
      <c r="H26" s="72"/>
      <c r="I26" s="72"/>
      <c r="J26" s="70"/>
      <c r="K26" s="72"/>
      <c r="L26" s="72"/>
      <c r="M26" s="73"/>
      <c r="N26" s="74"/>
      <c r="O26" s="74"/>
      <c r="P26" s="74"/>
      <c r="Q26" s="75"/>
      <c r="R26" s="75"/>
      <c r="S26" s="7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57">
        <v>3</v>
      </c>
      <c r="E27" s="160" t="str">
        <f>VLOOKUP(D27,$B$9:$J$13,4,FALSE)</f>
        <v>Catherine Majeau</v>
      </c>
      <c r="F27" s="160"/>
      <c r="G27" s="160"/>
      <c r="H27" s="160"/>
      <c r="I27" s="161"/>
      <c r="J27" s="70" t="str">
        <f>IF(OR(K27="",L27=""),"",IF(K27&gt;L27,"V",IF(K27=L27,"","P")))</f>
        <v>V</v>
      </c>
      <c r="K27" s="71">
        <v>21</v>
      </c>
      <c r="L27" s="71">
        <v>15</v>
      </c>
      <c r="M27" s="70" t="str">
        <f>IF(OR(K27="",L27=""),"",IF(L27&gt;K27,"V",IF(K27=L27,"","P")))</f>
        <v>P</v>
      </c>
      <c r="N27" s="162">
        <v>4</v>
      </c>
      <c r="O27" s="160" t="str">
        <f>VLOOKUP(N27,$B$9:$J$13,4,FALSE)</f>
        <v>Rehina Tiurina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0" t="str">
        <f>IF(OR(K28="",L28=""),"",IF(K28&gt;L28,"V",IF(K28=L28,"","P")))</f>
        <v>V</v>
      </c>
      <c r="K28" s="71">
        <v>21</v>
      </c>
      <c r="L28" s="71">
        <v>19</v>
      </c>
      <c r="M28" s="70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59"/>
      <c r="E29" s="167" t="str">
        <f>IF(VLOOKUP(D27,$B$9:$D$12,3,FALSE)="","",VLOOKUP((VLOOKUP(D27,$B$9:$D$12,3,FALSE)),[1]Lég!$H$3:$J$30,3,FALSE))</f>
        <v>MT NOTRE-DAME</v>
      </c>
      <c r="F29" s="167"/>
      <c r="G29" s="167"/>
      <c r="H29" s="167"/>
      <c r="I29" s="167"/>
      <c r="J29" s="70" t="str">
        <f>IF(OR(K29="",L29=""),"",IF(K29&gt;L29,"VS","PS"))</f>
        <v/>
      </c>
      <c r="K29" s="71"/>
      <c r="L29" s="71"/>
      <c r="M29" s="70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DU PHARE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2"/>
      <c r="F30" s="72"/>
      <c r="G30" s="72"/>
      <c r="H30" s="72"/>
      <c r="I30" s="72"/>
      <c r="J30" s="70"/>
      <c r="K30" s="72"/>
      <c r="L30" s="72"/>
      <c r="M30" s="73"/>
      <c r="N30" s="74"/>
      <c r="O30" s="74"/>
      <c r="P30" s="74"/>
      <c r="Q30" s="75"/>
      <c r="R30" s="75"/>
      <c r="S30" s="7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57">
        <v>2</v>
      </c>
      <c r="E31" s="160" t="str">
        <f>VLOOKUP(D31,$B$9:$J$13,4,FALSE)</f>
        <v>Coralie Tapin-Barrette</v>
      </c>
      <c r="F31" s="160"/>
      <c r="G31" s="160"/>
      <c r="H31" s="160"/>
      <c r="I31" s="161"/>
      <c r="J31" s="70" t="str">
        <f>IF(OR(K31="",L31=""),"",IF(K31&gt;L31,"V",IF(K31=L31,"","P")))</f>
        <v>P</v>
      </c>
      <c r="K31" s="71">
        <v>19</v>
      </c>
      <c r="L31" s="71">
        <v>21</v>
      </c>
      <c r="M31" s="70" t="str">
        <f>IF(OR(K31="",L31=""),"",IF(L31&gt;K31,"V",IF(K31=L31,"","P")))</f>
        <v>V</v>
      </c>
      <c r="N31" s="162">
        <v>4</v>
      </c>
      <c r="O31" s="160" t="str">
        <f>VLOOKUP(N31,$B$9:$J$13,4,FALSE)</f>
        <v>Rehina Tiurina</v>
      </c>
      <c r="P31" s="160"/>
      <c r="Q31" s="160"/>
      <c r="R31" s="160"/>
      <c r="S31" s="161"/>
      <c r="U31" s="166">
        <f>IF(OR(K31="",L31=""),"",(COUNTIF(J31:J33,"V")*3)+(COUNTIF(J31:J33,"P")*1)+(COUNTIF(J31:J33,"VS")*1))</f>
        <v>5</v>
      </c>
      <c r="V31" s="166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0" t="str">
        <f>IF(OR(K32="",L32=""),"",IF(K32&gt;L32,"V",IF(K32=L32,"","P")))</f>
        <v>V</v>
      </c>
      <c r="K32" s="71">
        <v>21</v>
      </c>
      <c r="L32" s="71">
        <v>19</v>
      </c>
      <c r="M32" s="70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59"/>
      <c r="E33" s="167" t="str">
        <f>IF(VLOOKUP(D31,$B$9:$D$12,3,FALSE)="","",VLOOKUP((VLOOKUP(D31,$B$9:$D$12,3,FALSE)),[1]Lég!$H$3:$J$30,3,FALSE))</f>
        <v>LA MONTÉE</v>
      </c>
      <c r="F33" s="167"/>
      <c r="G33" s="167"/>
      <c r="H33" s="167"/>
      <c r="I33" s="167"/>
      <c r="J33" s="70" t="str">
        <f>IF(OR(K33="",L33=""),"",IF(K33&gt;L33,"VS","PS"))</f>
        <v>VS</v>
      </c>
      <c r="K33" s="71">
        <v>12</v>
      </c>
      <c r="L33" s="71">
        <v>10</v>
      </c>
      <c r="M33" s="70" t="str">
        <f>IF(OR(K33="",L33=""),"",IF(L33&gt;K33,"VS","PS"))</f>
        <v>PS</v>
      </c>
      <c r="N33" s="164"/>
      <c r="O33" s="167" t="str">
        <f>IF(VLOOKUP(N31,$B$9:$D$12,3,FALSE)="","",VLOOKUP((VLOOKUP(N31,$B$9:$D$12,3,FALSE)),[1]Lég!$H$3:$J$30,3,FALSE))</f>
        <v>DU PHARE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2"/>
      <c r="F34" s="72"/>
      <c r="G34" s="72"/>
      <c r="H34" s="72"/>
      <c r="I34" s="72"/>
      <c r="J34" s="70"/>
      <c r="K34" s="72"/>
      <c r="L34" s="72"/>
      <c r="M34" s="73"/>
      <c r="N34" s="74"/>
      <c r="O34" s="74"/>
      <c r="P34" s="74"/>
      <c r="Q34" s="75"/>
      <c r="R34" s="75"/>
      <c r="S34" s="7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57">
        <v>1</v>
      </c>
      <c r="E35" s="160" t="str">
        <f>VLOOKUP(D35,$B$9:$J$13,4,FALSE)</f>
        <v>Elie Labbé</v>
      </c>
      <c r="F35" s="160"/>
      <c r="G35" s="160"/>
      <c r="H35" s="160"/>
      <c r="I35" s="161"/>
      <c r="J35" s="70" t="str">
        <f>IF(OR(K35="",L35=""),"",IF(K35&gt;L35,"V",IF(K35=L35,"","P")))</f>
        <v>V</v>
      </c>
      <c r="K35" s="71">
        <v>21</v>
      </c>
      <c r="L35" s="71">
        <v>10</v>
      </c>
      <c r="M35" s="70" t="str">
        <f>IF(OR(K35="",L35=""),"",IF(L35&gt;K35,"V",IF(K35=L35,"","P")))</f>
        <v>P</v>
      </c>
      <c r="N35" s="162">
        <v>3</v>
      </c>
      <c r="O35" s="160" t="str">
        <f>VLOOKUP(N35,$B$9:$J$13,4,FALSE)</f>
        <v>Catherine Majeau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0" t="str">
        <f>IF(OR(K36="",L36=""),"",IF(K36&gt;L36,"V",IF(K36=L36,"","P")))</f>
        <v>V</v>
      </c>
      <c r="K36" s="71">
        <v>21</v>
      </c>
      <c r="L36" s="71">
        <v>16</v>
      </c>
      <c r="M36" s="70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59"/>
      <c r="E37" s="167" t="str">
        <f>IF(VLOOKUP(D35,$B$9:$D$12,3,FALSE)="","",VLOOKUP((VLOOKUP(D35,$B$9:$D$12,3,FALSE)),[1]Lég!$H$3:$J$30,3,FALSE))</f>
        <v>LA FRONTALIÈRE</v>
      </c>
      <c r="F37" s="167"/>
      <c r="G37" s="167"/>
      <c r="H37" s="167"/>
      <c r="I37" s="167"/>
      <c r="J37" s="70" t="str">
        <f>IF(OR(K37="",L37=""),"",IF(K37&gt;L37,"VS","PS"))</f>
        <v/>
      </c>
      <c r="K37" s="71"/>
      <c r="L37" s="71"/>
      <c r="M37" s="70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MT NOTRE-DAME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2"/>
      <c r="L38" s="72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1" customFormat="1" ht="15.75" x14ac:dyDescent="0.2">
      <c r="A40" s="168">
        <v>2</v>
      </c>
      <c r="B40" s="169"/>
      <c r="C40" s="3"/>
      <c r="D40" s="170" t="s">
        <v>167</v>
      </c>
      <c r="E40" s="160" t="str">
        <f>IF(A40="","",VLOOKUP(A40,$B$9:$J$13,4,FALSE))</f>
        <v>Coralie Tapin-Barrette</v>
      </c>
      <c r="F40" s="160"/>
      <c r="G40" s="160"/>
      <c r="H40" s="160"/>
      <c r="I40" s="161"/>
      <c r="J40" s="70" t="str">
        <f>IF(OR(K40="",L40=""),"",IF(K40&gt;L40,"V",IF(K40=L40,"","P")))</f>
        <v>P</v>
      </c>
      <c r="K40" s="71">
        <v>19</v>
      </c>
      <c r="L40" s="71">
        <v>21</v>
      </c>
      <c r="M40" s="70" t="str">
        <f>IF(OR(K40="",L40=""),"",IF(L40&gt;K40,"V",IF(K40=L40,"","P")))</f>
        <v>V</v>
      </c>
      <c r="N40" s="173" t="s">
        <v>168</v>
      </c>
      <c r="O40" s="160" t="str">
        <f>IF(W40="","",VLOOKUP(W40,$B$9:$J$13,4,FALSE))</f>
        <v>Rehina Tiurina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2</v>
      </c>
      <c r="V40" s="166">
        <f>IF(OR(K40="",L40=""),"",(COUNTIF(M40:M42,"V")*3)+(COUNTIF(M40:M42,"P")*1)+(COUNTIF(M40:M42,"VS")*1))</f>
        <v>6</v>
      </c>
      <c r="W40" s="168">
        <v>4</v>
      </c>
      <c r="AG40" s="80"/>
    </row>
    <row r="41" spans="1:33" s="81" customFormat="1" ht="15.75" x14ac:dyDescent="0.2">
      <c r="A41" s="168"/>
      <c r="B41" s="169"/>
      <c r="C41" s="3"/>
      <c r="D41" s="171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0" t="str">
        <f>IF(OR(K41="",L41=""),"",IF(K41&gt;L41,"V",IF(K41=L41,"","P")))</f>
        <v>P</v>
      </c>
      <c r="K41" s="71">
        <v>20</v>
      </c>
      <c r="L41" s="71">
        <v>22</v>
      </c>
      <c r="M41" s="70" t="str">
        <f>IF(OR(K41="",L41=""),"",IF(L41&gt;K41,"V",IF(K41=L41,"","P")))</f>
        <v>V</v>
      </c>
      <c r="N41" s="174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68"/>
      <c r="AG41" s="80"/>
    </row>
    <row r="42" spans="1:33" s="81" customFormat="1" ht="15.75" x14ac:dyDescent="0.2">
      <c r="A42" s="168"/>
      <c r="B42" s="169"/>
      <c r="C42" s="3"/>
      <c r="D42" s="172"/>
      <c r="E42" s="167" t="str">
        <f>IF(A40="","",VLOOKUP((VLOOKUP(A40,$B$9:$D$12,3,FALSE)),[1]Lég!$H$3:$J$30,3,FALSE))</f>
        <v>LA MONTÉE</v>
      </c>
      <c r="F42" s="167"/>
      <c r="G42" s="167"/>
      <c r="H42" s="167"/>
      <c r="I42" s="167"/>
      <c r="J42" s="70" t="str">
        <f>IF(OR(K42="",L42=""),"",IF(K42&gt;L42,"VS","PS"))</f>
        <v/>
      </c>
      <c r="K42" s="71"/>
      <c r="L42" s="71"/>
      <c r="M42" s="70" t="str">
        <f>IF(OR(K42="",L42=""),"",IF(L42&gt;K42,"VS","PS"))</f>
        <v/>
      </c>
      <c r="N42" s="175"/>
      <c r="O42" s="167" t="str">
        <f>IF(W40="","",VLOOKUP((VLOOKUP(W40,$B$9:$D$12,3,FALSE)),[1]Lég!$H$3:$J$30,3,FALSE))</f>
        <v>DU PHARE</v>
      </c>
      <c r="P42" s="167"/>
      <c r="Q42" s="167"/>
      <c r="R42" s="167"/>
      <c r="S42" s="167"/>
      <c r="T42" s="99"/>
      <c r="U42" s="166"/>
      <c r="V42" s="166"/>
      <c r="W42" s="168"/>
      <c r="AG42" s="80"/>
    </row>
    <row r="43" spans="1:33" ht="17.25" customHeight="1" x14ac:dyDescent="0.2">
      <c r="A43" s="5"/>
      <c r="B43" s="100"/>
      <c r="C43" s="5"/>
      <c r="D43" s="5"/>
      <c r="E43" s="72"/>
      <c r="F43" s="72"/>
      <c r="G43" s="72"/>
      <c r="H43" s="72"/>
      <c r="I43" s="72"/>
      <c r="J43" s="70"/>
      <c r="K43" s="72"/>
      <c r="L43" s="72"/>
      <c r="M43" s="73"/>
      <c r="N43" s="74"/>
      <c r="O43" s="74"/>
      <c r="P43" s="74"/>
      <c r="Q43" s="75"/>
      <c r="R43" s="75"/>
      <c r="S43" s="75"/>
      <c r="T43" s="101"/>
      <c r="AB43" s="48"/>
      <c r="AC43" s="1"/>
      <c r="AD43" s="5"/>
      <c r="AE43" s="6"/>
      <c r="AF43" s="5"/>
      <c r="AG43" s="5"/>
    </row>
    <row r="44" spans="1:33" s="81" customFormat="1" ht="15.75" x14ac:dyDescent="0.2">
      <c r="A44" s="168">
        <v>1</v>
      </c>
      <c r="B44" s="169"/>
      <c r="C44" s="3"/>
      <c r="D44" s="170" t="s">
        <v>169</v>
      </c>
      <c r="E44" s="160" t="str">
        <f>IF(A44="","",VLOOKUP(A44,$B$9:$J$13,4,FALSE))</f>
        <v>Elie Labbé</v>
      </c>
      <c r="F44" s="160"/>
      <c r="G44" s="160"/>
      <c r="H44" s="160"/>
      <c r="I44" s="161"/>
      <c r="J44" s="70" t="str">
        <f>IF(OR(K44="",L44=""),"",IF(K44&gt;L44,"V",IF(K44=L44,"","P")))</f>
        <v>V</v>
      </c>
      <c r="K44" s="71">
        <v>21</v>
      </c>
      <c r="L44" s="71">
        <v>19</v>
      </c>
      <c r="M44" s="70" t="str">
        <f>IF(OR(K44="",L44=""),"",IF(L44&gt;K44,"V",IF(K44=L44,"","P")))</f>
        <v>P</v>
      </c>
      <c r="N44" s="173" t="s">
        <v>170</v>
      </c>
      <c r="O44" s="160" t="str">
        <f>IF(W44="","",VLOOKUP(W44,$B$9:$J$13,4,FALSE))</f>
        <v>Catherine Majeau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68">
        <v>3</v>
      </c>
      <c r="AG44" s="80"/>
    </row>
    <row r="45" spans="1:33" s="81" customFormat="1" ht="15.75" x14ac:dyDescent="0.2">
      <c r="A45" s="168"/>
      <c r="B45" s="169"/>
      <c r="C45" s="3"/>
      <c r="D45" s="171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0" t="str">
        <f>IF(OR(K45="",L45=""),"",IF(K45&gt;L45,"V",IF(K45=L45,"","P")))</f>
        <v>V</v>
      </c>
      <c r="K45" s="71">
        <v>21</v>
      </c>
      <c r="L45" s="71">
        <v>10</v>
      </c>
      <c r="M45" s="70" t="str">
        <f>IF(OR(K45="",L45=""),"",IF(L45&gt;K45,"V",IF(K45=L45,"","P")))</f>
        <v>P</v>
      </c>
      <c r="N45" s="174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68"/>
      <c r="AG45" s="80"/>
    </row>
    <row r="46" spans="1:33" s="81" customFormat="1" ht="15.75" x14ac:dyDescent="0.2">
      <c r="A46" s="168"/>
      <c r="B46" s="169"/>
      <c r="C46" s="3"/>
      <c r="D46" s="172"/>
      <c r="E46" s="167" t="str">
        <f>IF(A44="","",VLOOKUP((VLOOKUP(A44,$B$9:$D$12,3,FALSE)),[1]Lég!$H$3:$J$30,3,FALSE))</f>
        <v>LA FRONTALIÈRE</v>
      </c>
      <c r="F46" s="167"/>
      <c r="G46" s="167"/>
      <c r="H46" s="167"/>
      <c r="I46" s="167"/>
      <c r="J46" s="70" t="str">
        <f>IF(OR(K46="",L46=""),"",IF(K46&gt;L46,"VS","PS"))</f>
        <v/>
      </c>
      <c r="K46" s="71"/>
      <c r="L46" s="71"/>
      <c r="M46" s="70" t="str">
        <f>IF(OR(K46="",L46=""),"",IF(L46&gt;K46,"VS","PS"))</f>
        <v/>
      </c>
      <c r="N46" s="175"/>
      <c r="O46" s="167" t="str">
        <f>IF(W44="","",VLOOKUP((VLOOKUP(W44,$B$9:$D$13,3,FALSE)),[1]Lég!$H$3:$J$30,3,FALSE))</f>
        <v>MT NOTRE-DAME</v>
      </c>
      <c r="P46" s="167"/>
      <c r="Q46" s="167"/>
      <c r="R46" s="167"/>
      <c r="S46" s="167"/>
      <c r="T46" s="99"/>
      <c r="U46" s="166"/>
      <c r="V46" s="166"/>
      <c r="W46" s="168"/>
      <c r="AG46" s="80"/>
    </row>
    <row r="47" spans="1:33" s="81" customFormat="1" ht="12" thickBot="1" x14ac:dyDescent="0.25">
      <c r="A47" s="80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0"/>
    </row>
    <row r="48" spans="1:33" s="81" customFormat="1" ht="11.25" x14ac:dyDescent="0.2">
      <c r="A48" s="80"/>
      <c r="AG48" s="80"/>
    </row>
    <row r="49" spans="1:33" s="81" customFormat="1" ht="11.25" x14ac:dyDescent="0.2">
      <c r="A49" s="80"/>
      <c r="AG49" s="80"/>
    </row>
    <row r="50" spans="1:33" s="81" customFormat="1" ht="11.25" x14ac:dyDescent="0.2">
      <c r="A50" s="80"/>
      <c r="AG50" s="80"/>
    </row>
    <row r="51" spans="1:33" s="81" customFormat="1" ht="11.25" x14ac:dyDescent="0.2">
      <c r="A51" s="80"/>
      <c r="AG51" s="80"/>
    </row>
    <row r="52" spans="1:33" s="81" customFormat="1" ht="11.25" x14ac:dyDescent="0.2">
      <c r="A52" s="80"/>
      <c r="AG52" s="80"/>
    </row>
    <row r="53" spans="1:33" s="81" customFormat="1" ht="11.25" x14ac:dyDescent="0.2">
      <c r="A53" s="80"/>
      <c r="AG53" s="80"/>
    </row>
    <row r="54" spans="1:33" s="81" customFormat="1" ht="11.25" x14ac:dyDescent="0.2">
      <c r="A54" s="80"/>
      <c r="AG54" s="80"/>
    </row>
    <row r="55" spans="1:33" s="81" customFormat="1" ht="11.25" x14ac:dyDescent="0.2">
      <c r="A55" s="80"/>
      <c r="AG55" s="80"/>
    </row>
    <row r="56" spans="1:33" s="81" customFormat="1" ht="11.25" x14ac:dyDescent="0.2">
      <c r="A56" s="80"/>
      <c r="AG56" s="80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8BFA6-38FC-4C5C-9D8E-CD62559B5CCA}">
  <sheetPr>
    <pageSetUpPr fitToPage="1"/>
  </sheetPr>
  <dimension ref="A1:AG56"/>
  <sheetViews>
    <sheetView zoomScaleNormal="100" workbookViewId="0">
      <selection activeCell="W44" sqref="W44:W4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140</v>
      </c>
      <c r="E2" s="118"/>
      <c r="F2" s="118"/>
      <c r="G2" s="118"/>
      <c r="H2" s="118"/>
      <c r="I2" s="119"/>
      <c r="J2" s="47"/>
      <c r="K2" s="117" t="s">
        <v>163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</v>
      </c>
      <c r="C5" s="118"/>
      <c r="D5" s="118"/>
      <c r="E5" s="118"/>
      <c r="F5" s="119"/>
      <c r="G5" s="49"/>
      <c r="H5" s="117"/>
      <c r="I5" s="119"/>
      <c r="J5" s="50"/>
      <c r="K5" s="123" t="s">
        <v>166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174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3</v>
      </c>
      <c r="E9" s="154" t="s">
        <v>153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28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</v>
      </c>
      <c r="E10" s="146" t="s">
        <v>152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25</v>
      </c>
      <c r="S10" s="63">
        <f t="shared" ref="S10:S12" si="0">IF(R10="","",RANK(R10,$R$9:$R$12,0))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46" t="s">
        <v>159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26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87" t="s">
        <v>3</v>
      </c>
      <c r="E12" s="148" t="s">
        <v>154</v>
      </c>
      <c r="F12" s="148"/>
      <c r="G12" s="148"/>
      <c r="H12" s="148"/>
      <c r="I12" s="148"/>
      <c r="J12" s="148"/>
      <c r="K12" s="66"/>
      <c r="L12" s="148"/>
      <c r="M12" s="148"/>
      <c r="N12" s="148"/>
      <c r="O12" s="148"/>
      <c r="P12" s="148"/>
      <c r="Q12" s="149"/>
      <c r="R12" s="67">
        <v>27</v>
      </c>
      <c r="S12" s="68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6"/>
      <c r="E14" s="178"/>
      <c r="F14" s="178"/>
      <c r="G14" s="178"/>
      <c r="H14" s="178"/>
      <c r="I14" s="178"/>
      <c r="J14" s="178"/>
      <c r="K14" s="179" t="s">
        <v>133</v>
      </c>
      <c r="L14" s="179"/>
      <c r="M14" s="69"/>
      <c r="N14" s="69"/>
      <c r="O14" s="69"/>
      <c r="P14" s="69"/>
      <c r="Q14" s="69"/>
      <c r="R14" s="69"/>
      <c r="S14" s="69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7">
        <v>1</v>
      </c>
      <c r="E15" s="160" t="str">
        <f>VLOOKUP(D15,$B$9:$J$13,4,FALSE)</f>
        <v>Ana Maria Ordonez Rincon</v>
      </c>
      <c r="F15" s="160"/>
      <c r="G15" s="160"/>
      <c r="H15" s="160"/>
      <c r="I15" s="161"/>
      <c r="J15" s="70" t="str">
        <f>IF(OR(K15="",L15=""),"",IF(K15&gt;L15,"V",IF(K15=L15,"","P")))</f>
        <v>P</v>
      </c>
      <c r="K15" s="71">
        <v>9</v>
      </c>
      <c r="L15" s="71">
        <v>21</v>
      </c>
      <c r="M15" s="70" t="str">
        <f>IF(OR(K15="",L15=""),"",IF(L15&gt;K15,"V",IF(K15=L15,"","P")))</f>
        <v>V</v>
      </c>
      <c r="N15" s="162">
        <v>4</v>
      </c>
      <c r="O15" s="160" t="str">
        <f>VLOOKUP(N15,$B$9:$J$13,4,FALSE)</f>
        <v>Luciana Trolle</v>
      </c>
      <c r="P15" s="160"/>
      <c r="Q15" s="160"/>
      <c r="R15" s="160"/>
      <c r="S15" s="161"/>
      <c r="U15" s="166">
        <f>IF(OR(K15="",L15=""),"",(COUNTIF(J15:J17,"V")*3)+(COUNTIF(J15:J17,"P")*1)+(COUNTIF(J15:J17,"VS")*1))</f>
        <v>4</v>
      </c>
      <c r="V15" s="166">
        <f>IF(OR(K15="",L15=""),"",(COUNTIF(M15:M17,"V")*3)+(COUNTIF(M15:M17,"P")*1)+(COUNTIF(M15:M17,"VS")*1))</f>
        <v>5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7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0" t="str">
        <f>IF(OR(K16="",L16=""),"",IF(K16&gt;L16,"V",IF(K16=L16,"","P")))</f>
        <v>V</v>
      </c>
      <c r="K16" s="71">
        <v>21</v>
      </c>
      <c r="L16" s="71">
        <v>13</v>
      </c>
      <c r="M16" s="70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7"/>
      <c r="E17" s="167" t="str">
        <f>IF(VLOOKUP(D15,$B$9:$D$12,3,FALSE)="","",VLOOKUP((VLOOKUP(D15,$B$9:$D$12,3,FALSE)),[1]Lég!$H$3:$J$30,3,FALSE))</f>
        <v>DU PHARE</v>
      </c>
      <c r="F17" s="167"/>
      <c r="G17" s="167"/>
      <c r="H17" s="167"/>
      <c r="I17" s="167"/>
      <c r="J17" s="70" t="str">
        <f>IF(OR(K17="",L17=""),"",IF(K17&gt;L17,"VS","PS"))</f>
        <v>PS</v>
      </c>
      <c r="K17" s="71">
        <v>9</v>
      </c>
      <c r="L17" s="71">
        <v>11</v>
      </c>
      <c r="M17" s="70" t="str">
        <f>IF(OR(K17="",L17=""),"",IF(L17&gt;K17,"VS","PS"))</f>
        <v>VS</v>
      </c>
      <c r="N17" s="164"/>
      <c r="O17" s="167" t="str">
        <f>IF(VLOOKUP(N15,$B$9:$D$12,3,FALSE)="","",VLOOKUP((VLOOKUP(N15,$B$9:$D$12,3,FALSE)),[1]Lég!$H$3:$J$30,3,FALSE))</f>
        <v>DU PHARE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2"/>
      <c r="F18" s="72"/>
      <c r="G18" s="72"/>
      <c r="H18" s="72"/>
      <c r="I18" s="72"/>
      <c r="J18" s="70"/>
      <c r="K18" s="72"/>
      <c r="L18" s="72"/>
      <c r="M18" s="73"/>
      <c r="N18" s="74"/>
      <c r="O18" s="74"/>
      <c r="P18" s="74"/>
      <c r="Q18" s="75"/>
      <c r="R18" s="75"/>
      <c r="S18" s="7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Chloé St-Pierre</v>
      </c>
      <c r="F19" s="160"/>
      <c r="G19" s="160"/>
      <c r="H19" s="160"/>
      <c r="I19" s="161"/>
      <c r="J19" s="70" t="str">
        <f>IF(OR(K19="",L19=""),"",IF(K19&gt;L19,"V",IF(K19=L19,"","P")))</f>
        <v>V</v>
      </c>
      <c r="K19" s="71">
        <v>21</v>
      </c>
      <c r="L19" s="71">
        <v>11</v>
      </c>
      <c r="M19" s="70" t="str">
        <f>IF(OR(K19="",L19=""),"",IF(L19&gt;K19,"V",IF(K19=L19,"","P")))</f>
        <v>P</v>
      </c>
      <c r="N19" s="162">
        <v>3</v>
      </c>
      <c r="O19" s="160" t="str">
        <f>VLOOKUP(N19,$B$9:$J$13,4,FALSE)</f>
        <v>Maëilie Simoneau</v>
      </c>
      <c r="P19" s="160"/>
      <c r="Q19" s="160"/>
      <c r="R19" s="160"/>
      <c r="S19" s="161"/>
      <c r="U19" s="166">
        <f>IF(OR(K19="",L19=""),"",(COUNTIF(J19:J21,"V")*3)+(COUNTIF(J19:J21,"P")*1)+(COUNTIF(J19:J21,"VS")*1))</f>
        <v>5</v>
      </c>
      <c r="V19" s="166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0" t="str">
        <f>IF(OR(K20="",L20=""),"",IF(K20&gt;L20,"V",IF(K20=L20,"","P")))</f>
        <v>P</v>
      </c>
      <c r="K20" s="71">
        <v>10</v>
      </c>
      <c r="L20" s="71">
        <v>21</v>
      </c>
      <c r="M20" s="70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MITCHELL</v>
      </c>
      <c r="F21" s="167"/>
      <c r="G21" s="167"/>
      <c r="H21" s="167"/>
      <c r="I21" s="167"/>
      <c r="J21" s="70" t="str">
        <f>IF(OR(K21="",L21=""),"",IF(K21&gt;L21,"VS","PS"))</f>
        <v>VS</v>
      </c>
      <c r="K21" s="71">
        <v>11</v>
      </c>
      <c r="L21" s="71">
        <v>5</v>
      </c>
      <c r="M21" s="70" t="str">
        <f>IF(OR(K21="",L21=""),"",IF(L21&gt;K21,"VS","PS"))</f>
        <v>PS</v>
      </c>
      <c r="N21" s="164"/>
      <c r="O21" s="167" t="str">
        <f>IF(VLOOKUP(N19,$B$9:$D$12,3,FALSE)="","",VLOOKUP((VLOOKUP(N19,$B$9:$D$12,3,FALSE)),[1]Lég!$H$3:$J$30,3,FALSE))</f>
        <v>SÉM. SHERBROOKE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2"/>
      <c r="F22" s="72"/>
      <c r="G22" s="72"/>
      <c r="H22" s="72"/>
      <c r="I22" s="72"/>
      <c r="J22" s="70"/>
      <c r="K22" s="72"/>
      <c r="L22" s="72"/>
      <c r="M22" s="73"/>
      <c r="N22" s="74"/>
      <c r="O22" s="74"/>
      <c r="P22" s="74"/>
      <c r="Q22" s="75"/>
      <c r="R22" s="75"/>
      <c r="S22" s="7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57">
        <v>1</v>
      </c>
      <c r="E23" s="160" t="str">
        <f>VLOOKUP(D23,$B$9:$J$13,4,FALSE)</f>
        <v>Ana Maria Ordonez Rincon</v>
      </c>
      <c r="F23" s="160"/>
      <c r="G23" s="160"/>
      <c r="H23" s="160"/>
      <c r="I23" s="161"/>
      <c r="J23" s="70" t="str">
        <f>IF(OR(K23="",L23=""),"",IF(K23&gt;L23,"V",IF(K23=L23,"","P")))</f>
        <v>V</v>
      </c>
      <c r="K23" s="71">
        <v>21</v>
      </c>
      <c r="L23" s="71">
        <v>8</v>
      </c>
      <c r="M23" s="70" t="str">
        <f>IF(OR(K23="",L23=""),"",IF(L23&gt;K23,"V",IF(K23=L23,"","P")))</f>
        <v>P</v>
      </c>
      <c r="N23" s="162">
        <v>2</v>
      </c>
      <c r="O23" s="160" t="str">
        <f>VLOOKUP(N23,$B$9:$J$13,4,FALSE)</f>
        <v>Chloé St-Pierre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0" t="str">
        <f>IF(OR(K24="",L24=""),"",IF(K24&gt;L24,"V",IF(K24=L24,"","P")))</f>
        <v>V</v>
      </c>
      <c r="K24" s="71">
        <v>21</v>
      </c>
      <c r="L24" s="71">
        <v>5</v>
      </c>
      <c r="M24" s="70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59"/>
      <c r="E25" s="167" t="str">
        <f>IF(VLOOKUP(D23,$B$9:$D$12,3,FALSE)="","",VLOOKUP((VLOOKUP(D23,$B$9:$D$12,3,FALSE)),[1]Lég!$H$3:$J$30,3,FALSE))</f>
        <v>DU PHARE</v>
      </c>
      <c r="F25" s="167"/>
      <c r="G25" s="167"/>
      <c r="H25" s="167"/>
      <c r="I25" s="167"/>
      <c r="J25" s="70" t="str">
        <f>IF(OR(K25="",L25=""),"",IF(K25&gt;L25,"VS","PS"))</f>
        <v/>
      </c>
      <c r="K25" s="71"/>
      <c r="L25" s="71"/>
      <c r="M25" s="70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MITCHELL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2"/>
      <c r="F26" s="72"/>
      <c r="G26" s="72"/>
      <c r="H26" s="72"/>
      <c r="I26" s="72"/>
      <c r="J26" s="70"/>
      <c r="K26" s="72"/>
      <c r="L26" s="72"/>
      <c r="M26" s="73"/>
      <c r="N26" s="74"/>
      <c r="O26" s="74"/>
      <c r="P26" s="74"/>
      <c r="Q26" s="75"/>
      <c r="R26" s="75"/>
      <c r="S26" s="7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57">
        <v>3</v>
      </c>
      <c r="E27" s="160" t="str">
        <f>VLOOKUP(D27,$B$9:$J$13,4,FALSE)</f>
        <v>Maëilie Simoneau</v>
      </c>
      <c r="F27" s="160"/>
      <c r="G27" s="160"/>
      <c r="H27" s="160"/>
      <c r="I27" s="161"/>
      <c r="J27" s="70" t="str">
        <f>IF(OR(K27="",L27=""),"",IF(K27&gt;L27,"V",IF(K27=L27,"","P")))</f>
        <v>P</v>
      </c>
      <c r="K27" s="71">
        <v>18</v>
      </c>
      <c r="L27" s="71">
        <v>21</v>
      </c>
      <c r="M27" s="70" t="str">
        <f>IF(OR(K27="",L27=""),"",IF(L27&gt;K27,"V",IF(K27=L27,"","P")))</f>
        <v>V</v>
      </c>
      <c r="N27" s="162">
        <v>4</v>
      </c>
      <c r="O27" s="160" t="str">
        <f>VLOOKUP(N27,$B$9:$J$13,4,FALSE)</f>
        <v>Luciana Trolle</v>
      </c>
      <c r="P27" s="160"/>
      <c r="Q27" s="160"/>
      <c r="R27" s="160"/>
      <c r="S27" s="161"/>
      <c r="U27" s="166">
        <f>IF(OR(K27="",L27=""),"",(COUNTIF(J27:J29,"V")*3)+(COUNTIF(J27:J29,"P")*1)+(COUNTIF(J27:J29,"VS")*1))</f>
        <v>2</v>
      </c>
      <c r="V27" s="166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0" t="str">
        <f>IF(OR(K28="",L28=""),"",IF(K28&gt;L28,"V",IF(K28=L28,"","P")))</f>
        <v>P</v>
      </c>
      <c r="K28" s="71">
        <v>20</v>
      </c>
      <c r="L28" s="71">
        <v>22</v>
      </c>
      <c r="M28" s="70" t="str">
        <f>IF(OR(K28="",L28=""),"",IF(L28&gt;K28,"V",IF(K28=L28,"","P")))</f>
        <v>V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59"/>
      <c r="E29" s="167" t="str">
        <f>IF(VLOOKUP(D27,$B$9:$D$12,3,FALSE)="","",VLOOKUP((VLOOKUP(D27,$B$9:$D$12,3,FALSE)),[1]Lég!$H$3:$J$30,3,FALSE))</f>
        <v>SÉM. SHERBROOKE</v>
      </c>
      <c r="F29" s="167"/>
      <c r="G29" s="167"/>
      <c r="H29" s="167"/>
      <c r="I29" s="167"/>
      <c r="J29" s="70" t="str">
        <f>IF(OR(K29="",L29=""),"",IF(K29&gt;L29,"VS","PS"))</f>
        <v/>
      </c>
      <c r="K29" s="71"/>
      <c r="L29" s="71"/>
      <c r="M29" s="70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DU PHARE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2"/>
      <c r="F30" s="72"/>
      <c r="G30" s="72"/>
      <c r="H30" s="72"/>
      <c r="I30" s="72"/>
      <c r="J30" s="70"/>
      <c r="K30" s="72"/>
      <c r="L30" s="72"/>
      <c r="M30" s="73"/>
      <c r="N30" s="74"/>
      <c r="O30" s="74"/>
      <c r="P30" s="74"/>
      <c r="Q30" s="75"/>
      <c r="R30" s="75"/>
      <c r="S30" s="7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57">
        <v>2</v>
      </c>
      <c r="E31" s="160" t="str">
        <f>VLOOKUP(D31,$B$9:$J$13,4,FALSE)</f>
        <v>Chloé St-Pierre</v>
      </c>
      <c r="F31" s="160"/>
      <c r="G31" s="160"/>
      <c r="H31" s="160"/>
      <c r="I31" s="161"/>
      <c r="J31" s="70" t="str">
        <f>IF(OR(K31="",L31=""),"",IF(K31&gt;L31,"V",IF(K31=L31,"","P")))</f>
        <v>P</v>
      </c>
      <c r="K31" s="71">
        <v>12</v>
      </c>
      <c r="L31" s="71">
        <v>21</v>
      </c>
      <c r="M31" s="70" t="str">
        <f>IF(OR(K31="",L31=""),"",IF(L31&gt;K31,"V",IF(K31=L31,"","P")))</f>
        <v>V</v>
      </c>
      <c r="N31" s="162">
        <v>4</v>
      </c>
      <c r="O31" s="160" t="str">
        <f>VLOOKUP(N31,$B$9:$J$13,4,FALSE)</f>
        <v>Luciana Trolle</v>
      </c>
      <c r="P31" s="160"/>
      <c r="Q31" s="160"/>
      <c r="R31" s="160"/>
      <c r="S31" s="161"/>
      <c r="U31" s="166">
        <f>IF(OR(K31="",L31=""),"",(COUNTIF(J31:J33,"V")*3)+(COUNTIF(J31:J33,"P")*1)+(COUNTIF(J31:J33,"VS")*1))</f>
        <v>2</v>
      </c>
      <c r="V31" s="166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0" t="str">
        <f>IF(OR(K32="",L32=""),"",IF(K32&gt;L32,"V",IF(K32=L32,"","P")))</f>
        <v>P</v>
      </c>
      <c r="K32" s="71">
        <v>13</v>
      </c>
      <c r="L32" s="71">
        <v>21</v>
      </c>
      <c r="M32" s="70" t="str">
        <f>IF(OR(K32="",L32=""),"",IF(L32&gt;K32,"V",IF(K32=L32,"","P")))</f>
        <v>V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59"/>
      <c r="E33" s="167" t="str">
        <f>IF(VLOOKUP(D31,$B$9:$D$12,3,FALSE)="","",VLOOKUP((VLOOKUP(D31,$B$9:$D$12,3,FALSE)),[1]Lég!$H$3:$J$30,3,FALSE))</f>
        <v>MITCHELL</v>
      </c>
      <c r="F33" s="167"/>
      <c r="G33" s="167"/>
      <c r="H33" s="167"/>
      <c r="I33" s="167"/>
      <c r="J33" s="70" t="str">
        <f>IF(OR(K33="",L33=""),"",IF(K33&gt;L33,"VS","PS"))</f>
        <v/>
      </c>
      <c r="K33" s="71"/>
      <c r="L33" s="71"/>
      <c r="M33" s="70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>DU PHARE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2"/>
      <c r="F34" s="72"/>
      <c r="G34" s="72"/>
      <c r="H34" s="72"/>
      <c r="I34" s="72"/>
      <c r="J34" s="70"/>
      <c r="K34" s="72"/>
      <c r="L34" s="72"/>
      <c r="M34" s="73"/>
      <c r="N34" s="74"/>
      <c r="O34" s="74"/>
      <c r="P34" s="74"/>
      <c r="Q34" s="75"/>
      <c r="R34" s="75"/>
      <c r="S34" s="7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57">
        <v>1</v>
      </c>
      <c r="E35" s="160" t="str">
        <f>VLOOKUP(D35,$B$9:$J$13,4,FALSE)</f>
        <v>Ana Maria Ordonez Rincon</v>
      </c>
      <c r="F35" s="160"/>
      <c r="G35" s="160"/>
      <c r="H35" s="160"/>
      <c r="I35" s="161"/>
      <c r="J35" s="70" t="str">
        <f>IF(OR(K35="",L35=""),"",IF(K35&gt;L35,"V",IF(K35=L35,"","P")))</f>
        <v>V</v>
      </c>
      <c r="K35" s="71">
        <v>21</v>
      </c>
      <c r="L35" s="71">
        <v>8</v>
      </c>
      <c r="M35" s="70" t="str">
        <f>IF(OR(K35="",L35=""),"",IF(L35&gt;K35,"V",IF(K35=L35,"","P")))</f>
        <v>P</v>
      </c>
      <c r="N35" s="162">
        <v>3</v>
      </c>
      <c r="O35" s="160" t="str">
        <f>VLOOKUP(N35,$B$9:$J$13,4,FALSE)</f>
        <v>Maëilie Simoneau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0" t="str">
        <f>IF(OR(K36="",L36=""),"",IF(K36&gt;L36,"V",IF(K36=L36,"","P")))</f>
        <v>V</v>
      </c>
      <c r="K36" s="71">
        <v>21</v>
      </c>
      <c r="L36" s="71">
        <v>15</v>
      </c>
      <c r="M36" s="70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59"/>
      <c r="E37" s="167" t="str">
        <f>IF(VLOOKUP(D35,$B$9:$D$12,3,FALSE)="","",VLOOKUP((VLOOKUP(D35,$B$9:$D$12,3,FALSE)),[1]Lég!$H$3:$J$30,3,FALSE))</f>
        <v>DU PHARE</v>
      </c>
      <c r="F37" s="167"/>
      <c r="G37" s="167"/>
      <c r="H37" s="167"/>
      <c r="I37" s="167"/>
      <c r="J37" s="70" t="str">
        <f>IF(OR(K37="",L37=""),"",IF(K37&gt;L37,"VS","PS"))</f>
        <v/>
      </c>
      <c r="K37" s="71"/>
      <c r="L37" s="71"/>
      <c r="M37" s="70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SÉM. SHERBROOKE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2"/>
      <c r="L38" s="72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1" customFormat="1" ht="15.75" x14ac:dyDescent="0.2">
      <c r="A40" s="168">
        <v>2</v>
      </c>
      <c r="B40" s="169"/>
      <c r="C40" s="3"/>
      <c r="D40" s="170" t="s">
        <v>167</v>
      </c>
      <c r="E40" s="160" t="str">
        <f>IF(A40="","",VLOOKUP(A40,$B$9:$J$13,4,FALSE))</f>
        <v>Chloé St-Pierre</v>
      </c>
      <c r="F40" s="160"/>
      <c r="G40" s="160"/>
      <c r="H40" s="160"/>
      <c r="I40" s="161"/>
      <c r="J40" s="70" t="str">
        <f>IF(OR(K40="",L40=""),"",IF(K40&gt;L40,"V",IF(K40=L40,"","P")))</f>
        <v>P</v>
      </c>
      <c r="K40" s="71">
        <v>18</v>
      </c>
      <c r="L40" s="71">
        <v>21</v>
      </c>
      <c r="M40" s="70" t="str">
        <f>IF(OR(K40="",L40=""),"",IF(L40&gt;K40,"V",IF(K40=L40,"","P")))</f>
        <v>V</v>
      </c>
      <c r="N40" s="173" t="s">
        <v>168</v>
      </c>
      <c r="O40" s="160" t="str">
        <f>IF(W40="","",VLOOKUP(W40,$B$9:$J$13,4,FALSE))</f>
        <v>Maëilie Simoneau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2</v>
      </c>
      <c r="V40" s="166">
        <f>IF(OR(K40="",L40=""),"",(COUNTIF(M40:M42,"V")*3)+(COUNTIF(M40:M42,"P")*1)+(COUNTIF(M40:M42,"VS")*1))</f>
        <v>6</v>
      </c>
      <c r="W40" s="168">
        <v>3</v>
      </c>
      <c r="AG40" s="80"/>
    </row>
    <row r="41" spans="1:33" s="81" customFormat="1" ht="15.75" x14ac:dyDescent="0.2">
      <c r="A41" s="168"/>
      <c r="B41" s="169"/>
      <c r="C41" s="3"/>
      <c r="D41" s="171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0" t="str">
        <f>IF(OR(K41="",L41=""),"",IF(K41&gt;L41,"V",IF(K41=L41,"","P")))</f>
        <v>P</v>
      </c>
      <c r="K41" s="71">
        <v>19</v>
      </c>
      <c r="L41" s="71">
        <v>21</v>
      </c>
      <c r="M41" s="70" t="str">
        <f>IF(OR(K41="",L41=""),"",IF(L41&gt;K41,"V",IF(K41=L41,"","P")))</f>
        <v>V</v>
      </c>
      <c r="N41" s="174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68"/>
      <c r="AG41" s="80"/>
    </row>
    <row r="42" spans="1:33" s="81" customFormat="1" ht="15.75" x14ac:dyDescent="0.2">
      <c r="A42" s="168"/>
      <c r="B42" s="169"/>
      <c r="C42" s="3"/>
      <c r="D42" s="172"/>
      <c r="E42" s="167" t="str">
        <f>IF(A40="","",VLOOKUP((VLOOKUP(A40,$B$9:$D$12,3,FALSE)),[1]Lég!$H$3:$J$30,3,FALSE))</f>
        <v>MITCHELL</v>
      </c>
      <c r="F42" s="167"/>
      <c r="G42" s="167"/>
      <c r="H42" s="167"/>
      <c r="I42" s="167"/>
      <c r="J42" s="70" t="str">
        <f>IF(OR(K42="",L42=""),"",IF(K42&gt;L42,"VS","PS"))</f>
        <v/>
      </c>
      <c r="K42" s="71"/>
      <c r="L42" s="71"/>
      <c r="M42" s="70" t="str">
        <f>IF(OR(K42="",L42=""),"",IF(L42&gt;K42,"VS","PS"))</f>
        <v/>
      </c>
      <c r="N42" s="175"/>
      <c r="O42" s="167" t="str">
        <f>IF(W40="","",VLOOKUP((VLOOKUP(W40,$B$9:$D$12,3,FALSE)),[1]Lég!$H$3:$J$30,3,FALSE))</f>
        <v>SÉM. SHERBROOKE</v>
      </c>
      <c r="P42" s="167"/>
      <c r="Q42" s="167"/>
      <c r="R42" s="167"/>
      <c r="S42" s="167"/>
      <c r="T42" s="99"/>
      <c r="U42" s="166"/>
      <c r="V42" s="166"/>
      <c r="W42" s="168"/>
      <c r="AG42" s="80"/>
    </row>
    <row r="43" spans="1:33" ht="17.25" customHeight="1" x14ac:dyDescent="0.2">
      <c r="A43" s="5"/>
      <c r="B43" s="100"/>
      <c r="C43" s="5"/>
      <c r="D43" s="5"/>
      <c r="E43" s="72"/>
      <c r="F43" s="72"/>
      <c r="G43" s="72"/>
      <c r="H43" s="72"/>
      <c r="I43" s="72"/>
      <c r="J43" s="70"/>
      <c r="K43" s="72"/>
      <c r="L43" s="72"/>
      <c r="M43" s="73"/>
      <c r="N43" s="74"/>
      <c r="O43" s="74"/>
      <c r="P43" s="74"/>
      <c r="Q43" s="75"/>
      <c r="R43" s="75"/>
      <c r="S43" s="75"/>
      <c r="T43" s="101"/>
      <c r="AB43" s="48"/>
      <c r="AC43" s="1"/>
      <c r="AD43" s="5"/>
      <c r="AE43" s="6"/>
      <c r="AF43" s="5"/>
      <c r="AG43" s="5"/>
    </row>
    <row r="44" spans="1:33" s="81" customFormat="1" ht="15.75" x14ac:dyDescent="0.2">
      <c r="A44" s="168">
        <v>4</v>
      </c>
      <c r="B44" s="169"/>
      <c r="C44" s="3"/>
      <c r="D44" s="170" t="s">
        <v>169</v>
      </c>
      <c r="E44" s="160" t="str">
        <f>IF(A44="","",VLOOKUP(A44,$B$9:$J$13,4,FALSE))</f>
        <v>Luciana Trolle</v>
      </c>
      <c r="F44" s="160"/>
      <c r="G44" s="160"/>
      <c r="H44" s="160"/>
      <c r="I44" s="161"/>
      <c r="J44" s="70" t="str">
        <f>IF(OR(K44="",L44=""),"",IF(K44&gt;L44,"V",IF(K44=L44,"","P")))</f>
        <v>P</v>
      </c>
      <c r="K44" s="71">
        <v>15</v>
      </c>
      <c r="L44" s="71">
        <v>21</v>
      </c>
      <c r="M44" s="70" t="str">
        <f>IF(OR(K44="",L44=""),"",IF(L44&gt;K44,"V",IF(K44=L44,"","P")))</f>
        <v>V</v>
      </c>
      <c r="N44" s="173" t="s">
        <v>170</v>
      </c>
      <c r="O44" s="160" t="str">
        <f>IF(W44="","",VLOOKUP(W44,$B$9:$J$13,4,FALSE))</f>
        <v>Ana Maria Ordonez Rincon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4</v>
      </c>
      <c r="V44" s="166">
        <f>IF(OR(K44="",L44=""),"",(COUNTIF(M44:M46,"V")*3)+(COUNTIF(M44:M46,"P")*1)+(COUNTIF(M44:M46,"VS")*1))</f>
        <v>5</v>
      </c>
      <c r="W44" s="168">
        <v>1</v>
      </c>
      <c r="AG44" s="80"/>
    </row>
    <row r="45" spans="1:33" s="81" customFormat="1" ht="15.75" x14ac:dyDescent="0.2">
      <c r="A45" s="168"/>
      <c r="B45" s="169"/>
      <c r="C45" s="3"/>
      <c r="D45" s="171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0" t="str">
        <f>IF(OR(K45="",L45=""),"",IF(K45&gt;L45,"V",IF(K45=L45,"","P")))</f>
        <v>V</v>
      </c>
      <c r="K45" s="71">
        <v>21</v>
      </c>
      <c r="L45" s="71">
        <v>14</v>
      </c>
      <c r="M45" s="70" t="str">
        <f>IF(OR(K45="",L45=""),"",IF(L45&gt;K45,"V",IF(K45=L45,"","P")))</f>
        <v>P</v>
      </c>
      <c r="N45" s="174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68"/>
      <c r="AG45" s="80"/>
    </row>
    <row r="46" spans="1:33" s="81" customFormat="1" ht="15.75" x14ac:dyDescent="0.2">
      <c r="A46" s="168"/>
      <c r="B46" s="169"/>
      <c r="C46" s="3"/>
      <c r="D46" s="172"/>
      <c r="E46" s="167" t="str">
        <f>IF(A44="","",VLOOKUP((VLOOKUP(A44,$B$9:$D$12,3,FALSE)),[1]Lég!$H$3:$J$30,3,FALSE))</f>
        <v>DU PHARE</v>
      </c>
      <c r="F46" s="167"/>
      <c r="G46" s="167"/>
      <c r="H46" s="167"/>
      <c r="I46" s="167"/>
      <c r="J46" s="70" t="str">
        <f>IF(OR(K46="",L46=""),"",IF(K46&gt;L46,"VS","PS"))</f>
        <v>PS</v>
      </c>
      <c r="K46" s="71">
        <v>7</v>
      </c>
      <c r="L46" s="71">
        <v>11</v>
      </c>
      <c r="M46" s="70" t="str">
        <f>IF(OR(K46="",L46=""),"",IF(L46&gt;K46,"VS","PS"))</f>
        <v>VS</v>
      </c>
      <c r="N46" s="175"/>
      <c r="O46" s="167" t="str">
        <f>IF(W44="","",VLOOKUP((VLOOKUP(W44,$B$9:$D$13,3,FALSE)),[1]Lég!$H$3:$J$30,3,FALSE))</f>
        <v>DU PHARE</v>
      </c>
      <c r="P46" s="167"/>
      <c r="Q46" s="167"/>
      <c r="R46" s="167"/>
      <c r="S46" s="167"/>
      <c r="T46" s="99"/>
      <c r="U46" s="166"/>
      <c r="V46" s="166"/>
      <c r="W46" s="168"/>
      <c r="AG46" s="80"/>
    </row>
    <row r="47" spans="1:33" s="81" customFormat="1" ht="12" thickBot="1" x14ac:dyDescent="0.25">
      <c r="A47" s="80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0"/>
    </row>
    <row r="48" spans="1:33" s="81" customFormat="1" ht="11.25" x14ac:dyDescent="0.2">
      <c r="A48" s="80"/>
      <c r="AG48" s="80"/>
    </row>
    <row r="49" spans="1:33" s="81" customFormat="1" ht="11.25" x14ac:dyDescent="0.2">
      <c r="A49" s="80"/>
      <c r="AG49" s="80"/>
    </row>
    <row r="50" spans="1:33" s="81" customFormat="1" ht="11.25" x14ac:dyDescent="0.2">
      <c r="A50" s="80"/>
      <c r="AG50" s="80"/>
    </row>
    <row r="51" spans="1:33" s="81" customFormat="1" ht="11.25" x14ac:dyDescent="0.2">
      <c r="A51" s="80"/>
      <c r="AG51" s="80"/>
    </row>
    <row r="52" spans="1:33" s="81" customFormat="1" ht="11.25" x14ac:dyDescent="0.2">
      <c r="A52" s="80"/>
      <c r="AG52" s="80"/>
    </row>
    <row r="53" spans="1:33" s="81" customFormat="1" ht="11.25" x14ac:dyDescent="0.2">
      <c r="A53" s="80"/>
      <c r="AG53" s="80"/>
    </row>
    <row r="54" spans="1:33" s="81" customFormat="1" ht="11.25" x14ac:dyDescent="0.2">
      <c r="A54" s="80"/>
      <c r="AG54" s="80"/>
    </row>
    <row r="55" spans="1:33" s="81" customFormat="1" ht="11.25" x14ac:dyDescent="0.2">
      <c r="A55" s="80"/>
      <c r="AG55" s="80"/>
    </row>
    <row r="56" spans="1:33" s="81" customFormat="1" ht="11.25" x14ac:dyDescent="0.2">
      <c r="A56" s="80"/>
      <c r="AG56" s="80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13</vt:i4>
      </vt:variant>
    </vt:vector>
  </HeadingPairs>
  <TitlesOfParts>
    <vt:vector size="18" baseType="lpstr">
      <vt:lpstr>Lég</vt:lpstr>
      <vt:lpstr>D3-1</vt:lpstr>
      <vt:lpstr>D3-2</vt:lpstr>
      <vt:lpstr>D4-1</vt:lpstr>
      <vt:lpstr>D4-2</vt:lpstr>
      <vt:lpstr>'D3-1'!CM</vt:lpstr>
      <vt:lpstr>'D3-2'!CM</vt:lpstr>
      <vt:lpstr>'D4-1'!CM</vt:lpstr>
      <vt:lpstr>'D4-2'!CM</vt:lpstr>
      <vt:lpstr>'D3-1'!TOURNOI</vt:lpstr>
      <vt:lpstr>'D3-2'!TOURNOI</vt:lpstr>
      <vt:lpstr>'D4-1'!TOURNOI</vt:lpstr>
      <vt:lpstr>'D4-2'!TOURNOI</vt:lpstr>
      <vt:lpstr>'D3-1'!Zone_d_impression</vt:lpstr>
      <vt:lpstr>'D3-2'!Zone_d_impression</vt:lpstr>
      <vt:lpstr>'D4-1'!Zone_d_impression</vt:lpstr>
      <vt:lpstr>'D4-2'!Zone_d_impression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2025-03-15T22:47:15Z</cp:lastPrinted>
  <dcterms:created xsi:type="dcterms:W3CDTF">2021-11-11T02:01:12Z</dcterms:created>
  <dcterms:modified xsi:type="dcterms:W3CDTF">2025-03-17T12:48:21Z</dcterms:modified>
</cp:coreProperties>
</file>