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loui\OneDrive - CSRS\Documents\Statistiques\"/>
    </mc:Choice>
  </mc:AlternateContent>
  <xr:revisionPtr revIDLastSave="0" documentId="13_ncr:1_{34EBD25E-FBFA-44DC-AE0B-67B4563A6E7D}" xr6:coauthVersionLast="47" xr6:coauthVersionMax="47" xr10:uidLastSave="{00000000-0000-0000-0000-000000000000}"/>
  <bookViews>
    <workbookView xWindow="-120" yWindow="-120" windowWidth="20730" windowHeight="11040" tabRatio="894" activeTab="10" xr2:uid="{00000000-000D-0000-FFFF-FFFF00000000}"/>
  </bookViews>
  <sheets>
    <sheet name="Légende" sheetId="39" r:id="rId1"/>
    <sheet name="Joueurs" sheetId="77" state="hidden" r:id="rId2"/>
    <sheet name="BF1" sheetId="62" r:id="rId3"/>
    <sheet name="BM1" sheetId="63" r:id="rId4"/>
    <sheet name="CF1" sheetId="64" r:id="rId5"/>
    <sheet name="CM1" sheetId="65" r:id="rId6"/>
    <sheet name="JF1" sheetId="66" r:id="rId7"/>
    <sheet name="JM1" sheetId="67" r:id="rId8"/>
    <sheet name="Médailles" sheetId="69" r:id="rId9"/>
    <sheet name="Estrie" sheetId="72" r:id="rId10"/>
    <sheet name="Centre" sheetId="76" r:id="rId11"/>
    <sheet name="BF2" sheetId="60" r:id="rId12"/>
    <sheet name="BM2" sheetId="53" r:id="rId13"/>
    <sheet name="CF2" sheetId="73" r:id="rId14"/>
    <sheet name="CM2" sheetId="55" r:id="rId15"/>
    <sheet name="JF2" sheetId="75" r:id="rId16"/>
    <sheet name="JM2" sheetId="57" r:id="rId17"/>
    <sheet name="Joueurs classés FR" sheetId="74" r:id="rId18"/>
    <sheet name="Section 2 (2)" sheetId="78" state="hidden" r:id="rId19"/>
  </sheets>
  <definedNames>
    <definedName name="_xlnm._FilterDatabase" localSheetId="2" hidden="1">'BF1'!$A$4:$S$24</definedName>
    <definedName name="_xlnm._FilterDatabase" localSheetId="11" hidden="1">'BF2'!$A$4:$S$21</definedName>
    <definedName name="_xlnm._FilterDatabase" localSheetId="3" hidden="1">'BM1'!$A$4:$S$62</definedName>
    <definedName name="_xlnm._FilterDatabase" localSheetId="12" hidden="1">'BM2'!$A$4:$S$84</definedName>
    <definedName name="_xlnm._FilterDatabase" localSheetId="10" hidden="1">Centre!$P$18:$Q$25</definedName>
    <definedName name="_xlnm._FilterDatabase" localSheetId="4" hidden="1">'CF1'!$A$4:$S$34</definedName>
    <definedName name="_xlnm._FilterDatabase" localSheetId="13" hidden="1">'CF2'!$A$4:$S$4</definedName>
    <definedName name="_xlnm._FilterDatabase" localSheetId="5" hidden="1">'CM1'!$A$4:$S$42</definedName>
    <definedName name="_xlnm._FilterDatabase" localSheetId="14" hidden="1">'CM2'!$A$4:$S$58</definedName>
    <definedName name="_xlnm._FilterDatabase" localSheetId="6" hidden="1">'JF1'!$A$4:$S$4</definedName>
    <definedName name="_xlnm._FilterDatabase" localSheetId="15" hidden="1">'JF2'!$A$4:$S$4</definedName>
    <definedName name="_xlnm._FilterDatabase" localSheetId="7" hidden="1">'JM1'!$A$4:$S$32</definedName>
    <definedName name="_xlnm._FilterDatabase" localSheetId="16" hidden="1">'JM2'!$A$4:$S$4</definedName>
    <definedName name="_xlnm._FilterDatabase" localSheetId="17" hidden="1">'Joueurs classés FR'!#REF!</definedName>
    <definedName name="_xlnm._FilterDatabase" localSheetId="0" hidden="1">Légende!$G$2:$AK$31</definedName>
    <definedName name="_xlnm._FilterDatabase" localSheetId="18" hidden="1">'Section 2 (2)'!$Q$5:$R$15</definedName>
    <definedName name="BF_1">Estrie!$O$6:$O$21</definedName>
    <definedName name="BF_2" localSheetId="18">'Section 2 (2)'!$O$6:$O$14</definedName>
    <definedName name="BF_2">Centre!$O$6:$O$15</definedName>
    <definedName name="BM_1">Estrie!$Q$6:$Q$21</definedName>
    <definedName name="BM_2" localSheetId="18">'Section 2 (2)'!$R$6:$R$14</definedName>
    <definedName name="BM_2">Centre!$Q$6:$Q$15</definedName>
    <definedName name="CF_1">Estrie!$S$6:$S$21</definedName>
    <definedName name="CF_2" localSheetId="18">'Section 2 (2)'!$U$6:$U$15</definedName>
    <definedName name="CF_2">Centre!$S$6:$S$15</definedName>
    <definedName name="CM_1">Estrie!$O$24:$O$39</definedName>
    <definedName name="CM_2" localSheetId="18">'Section 2 (2)'!$W$6:$W$14</definedName>
    <definedName name="CM_2">Centre!$O$18:$O$27</definedName>
    <definedName name="JF_1">Estrie!$Q$24:$Q$36</definedName>
    <definedName name="JF_2" localSheetId="18">'Section 2 (2)'!$Y$6:$Y$14</definedName>
    <definedName name="JF_2">Centre!$Q$18:$Q$27</definedName>
    <definedName name="JM_1">Estrie!$S$24:$S$36</definedName>
    <definedName name="JM_2" localSheetId="18">'Section 2 (2)'!$AA$6:$AA$14</definedName>
    <definedName name="JM_2">Centre!$S$18:$S$27</definedName>
    <definedName name="NOM_BF1">Estrie!$N$6:$N$21</definedName>
    <definedName name="NOM_BF2" localSheetId="18">'Section 2 (2)'!$N$6:$N$14</definedName>
    <definedName name="NOM_BF2">Centre!$N$6:$N$15</definedName>
    <definedName name="NOM_BM1">Estrie!$P$6:$P$21</definedName>
    <definedName name="NOM_BM2" localSheetId="18">'Section 2 (2)'!$Q$6:$Q$14</definedName>
    <definedName name="NOM_BM2">Centre!$P$6:$P$15</definedName>
    <definedName name="NOM_CF1">Estrie!$R$6:$R$21</definedName>
    <definedName name="NOM_CF2" localSheetId="18">'Section 2 (2)'!$T$6:$T$15</definedName>
    <definedName name="NOM_CF2">Centre!$R$6:$R$15</definedName>
    <definedName name="NOM_CM1">Estrie!$N$24:$N$36</definedName>
    <definedName name="NOM_CM2" localSheetId="18">'Section 2 (2)'!$V$6:$V$14</definedName>
    <definedName name="NOM_CM2">Centre!$N$18:$N$27</definedName>
    <definedName name="NOM_JF1">Estrie!$P$24:$P$36</definedName>
    <definedName name="NOM_JF2" localSheetId="18">'Section 2 (2)'!$X$6:$X$14</definedName>
    <definedName name="NOM_JF2">Centre!$P$18:$P$27</definedName>
    <definedName name="NOM_JM1">Estrie!$R$24:$R$36</definedName>
    <definedName name="NOM_JM2" localSheetId="18">'Section 2 (2)'!$Z$6:$Z$14</definedName>
    <definedName name="NOM_JM2">Centre!$R$18:$R$27</definedName>
    <definedName name="_xlnm.Print_Area" localSheetId="2">'BF1'!$A$1:$S$32</definedName>
    <definedName name="_xlnm.Print_Area" localSheetId="11">'BF2'!$A$1:$S$56</definedName>
    <definedName name="_xlnm.Print_Area" localSheetId="3">'BM1'!$A$1:$S$62</definedName>
    <definedName name="_xlnm.Print_Area" localSheetId="12">'BM2'!$A$1:$S$84</definedName>
    <definedName name="_xlnm.Print_Area" localSheetId="10">Centre!$N$1:$S$37</definedName>
    <definedName name="_xlnm.Print_Area" localSheetId="4">'CF1'!$A$1:$S$35</definedName>
    <definedName name="_xlnm.Print_Area" localSheetId="13">'CF2'!$A$1:$S$45</definedName>
    <definedName name="_xlnm.Print_Area" localSheetId="5">'CM1'!$A$1:$S$52</definedName>
    <definedName name="_xlnm.Print_Area" localSheetId="14">'CM2'!$A$1:$S$58</definedName>
    <definedName name="_xlnm.Print_Area" localSheetId="9">Estrie!$N$1:$S$51</definedName>
    <definedName name="_xlnm.Print_Area" localSheetId="6">'JF1'!$A$1:$S$18</definedName>
    <definedName name="_xlnm.Print_Area" localSheetId="15">'JF2'!$A$1:$S$33</definedName>
    <definedName name="_xlnm.Print_Area" localSheetId="7">'JM1'!$A$1:$S$32</definedName>
    <definedName name="_xlnm.Print_Area" localSheetId="16">'JM2'!$A$1:$S$43</definedName>
    <definedName name="_xlnm.Print_Area" localSheetId="0">Légende!$A$1:$U$34</definedName>
    <definedName name="_xlnm.Print_Area" localSheetId="18">'Section 2 (2)'!$M$1:$AA$19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57" l="1"/>
  <c r="K17" i="57"/>
  <c r="L17" i="57"/>
  <c r="M17" i="57"/>
  <c r="N17" i="57"/>
  <c r="V17" i="57" s="1"/>
  <c r="Q17" i="57"/>
  <c r="R17" i="57"/>
  <c r="J28" i="73"/>
  <c r="M28" i="73" s="1"/>
  <c r="K28" i="73"/>
  <c r="L28" i="73"/>
  <c r="N28" i="73"/>
  <c r="V28" i="73" s="1"/>
  <c r="Q28" i="73"/>
  <c r="R28" i="73"/>
  <c r="J63" i="53"/>
  <c r="K63" i="53"/>
  <c r="L63" i="53"/>
  <c r="R63" i="53" s="1"/>
  <c r="N63" i="53"/>
  <c r="V63" i="53" s="1"/>
  <c r="J60" i="53"/>
  <c r="K60" i="53"/>
  <c r="L60" i="53"/>
  <c r="M60" i="53"/>
  <c r="N60" i="53"/>
  <c r="V60" i="53" s="1"/>
  <c r="R60" i="53"/>
  <c r="J52" i="53"/>
  <c r="K52" i="53"/>
  <c r="L52" i="53"/>
  <c r="N52" i="53"/>
  <c r="V52" i="53" s="1"/>
  <c r="R52" i="53"/>
  <c r="J27" i="60"/>
  <c r="K27" i="60"/>
  <c r="L27" i="60"/>
  <c r="R27" i="60" s="1"/>
  <c r="N27" i="60"/>
  <c r="V27" i="60" s="1"/>
  <c r="J6" i="67"/>
  <c r="K6" i="67"/>
  <c r="M6" i="67" s="1"/>
  <c r="L6" i="67"/>
  <c r="N6" i="67"/>
  <c r="V6" i="67" s="1"/>
  <c r="Q6" i="67"/>
  <c r="R6" i="67"/>
  <c r="J28" i="65"/>
  <c r="K28" i="65"/>
  <c r="L28" i="65"/>
  <c r="R28" i="65" s="1"/>
  <c r="N28" i="65"/>
  <c r="V28" i="65" s="1"/>
  <c r="J27" i="64"/>
  <c r="K27" i="64"/>
  <c r="Q27" i="64" s="1"/>
  <c r="L27" i="64"/>
  <c r="R27" i="64" s="1"/>
  <c r="N27" i="64"/>
  <c r="V27" i="64" s="1"/>
  <c r="M27" i="60" l="1"/>
  <c r="M63" i="53"/>
  <c r="Q27" i="60"/>
  <c r="M52" i="53"/>
  <c r="M28" i="65"/>
  <c r="Q28" i="65"/>
  <c r="M27" i="64"/>
  <c r="J22" i="62"/>
  <c r="M22" i="62" s="1"/>
  <c r="K22" i="62"/>
  <c r="L22" i="62"/>
  <c r="N22" i="62"/>
  <c r="V22" i="62" s="1"/>
  <c r="Q22" i="62"/>
  <c r="R22" i="62"/>
  <c r="T22" i="62"/>
  <c r="J19" i="62"/>
  <c r="M19" i="62" s="1"/>
  <c r="K19" i="62"/>
  <c r="L19" i="62"/>
  <c r="N19" i="62"/>
  <c r="V19" i="62" s="1"/>
  <c r="Q19" i="62"/>
  <c r="R19" i="62"/>
  <c r="J31" i="67"/>
  <c r="M31" i="67" s="1"/>
  <c r="S31" i="67" s="1"/>
  <c r="K31" i="67"/>
  <c r="L31" i="67"/>
  <c r="N31" i="67"/>
  <c r="V31" i="67" s="1"/>
  <c r="Q31" i="67"/>
  <c r="R31" i="67"/>
  <c r="T31" i="67"/>
  <c r="J75" i="53"/>
  <c r="K75" i="53"/>
  <c r="Q75" i="53" s="1"/>
  <c r="L75" i="53"/>
  <c r="N75" i="53"/>
  <c r="V75" i="53" s="1"/>
  <c r="R75" i="53"/>
  <c r="T75" i="53"/>
  <c r="J26" i="53"/>
  <c r="K26" i="53"/>
  <c r="L26" i="53"/>
  <c r="R26" i="53" s="1"/>
  <c r="N26" i="53"/>
  <c r="V26" i="53" s="1"/>
  <c r="T26" i="53"/>
  <c r="J15" i="53"/>
  <c r="K15" i="53"/>
  <c r="L15" i="53"/>
  <c r="R15" i="53" s="1"/>
  <c r="N15" i="53"/>
  <c r="V15" i="53" s="1"/>
  <c r="T15" i="53"/>
  <c r="J8" i="53"/>
  <c r="K8" i="53"/>
  <c r="L8" i="53"/>
  <c r="R8" i="53" s="1"/>
  <c r="N8" i="53"/>
  <c r="V8" i="53" s="1"/>
  <c r="T8" i="53"/>
  <c r="J9" i="73"/>
  <c r="K9" i="73"/>
  <c r="L9" i="73"/>
  <c r="R9" i="73" s="1"/>
  <c r="N9" i="73"/>
  <c r="V9" i="73" s="1"/>
  <c r="T9" i="73"/>
  <c r="J10" i="57"/>
  <c r="K10" i="57"/>
  <c r="Q10" i="57" s="1"/>
  <c r="L10" i="57"/>
  <c r="R10" i="57" s="1"/>
  <c r="N10" i="57"/>
  <c r="V10" i="57" s="1"/>
  <c r="J35" i="60"/>
  <c r="P35" i="60" s="1"/>
  <c r="K35" i="60"/>
  <c r="L35" i="60"/>
  <c r="N35" i="60"/>
  <c r="V35" i="60" s="1"/>
  <c r="Q35" i="60"/>
  <c r="R35" i="60"/>
  <c r="J11" i="60"/>
  <c r="K11" i="60"/>
  <c r="Q11" i="60" s="1"/>
  <c r="L11" i="60"/>
  <c r="R11" i="60" s="1"/>
  <c r="N11" i="60"/>
  <c r="V11" i="60" s="1"/>
  <c r="J24" i="60"/>
  <c r="K24" i="60"/>
  <c r="Q24" i="60" s="1"/>
  <c r="L24" i="60"/>
  <c r="R24" i="60" s="1"/>
  <c r="N24" i="60"/>
  <c r="V24" i="60" s="1"/>
  <c r="J30" i="60"/>
  <c r="K30" i="60"/>
  <c r="L30" i="60"/>
  <c r="R30" i="60" s="1"/>
  <c r="N30" i="60"/>
  <c r="V30" i="60" s="1"/>
  <c r="J22" i="60"/>
  <c r="K22" i="60"/>
  <c r="L22" i="60"/>
  <c r="R22" i="60" s="1"/>
  <c r="N22" i="60"/>
  <c r="V22" i="60" s="1"/>
  <c r="J15" i="73"/>
  <c r="K15" i="73"/>
  <c r="Q15" i="73" s="1"/>
  <c r="L15" i="73"/>
  <c r="R15" i="73" s="1"/>
  <c r="N15" i="73"/>
  <c r="V15" i="73" s="1"/>
  <c r="J21" i="73"/>
  <c r="K21" i="73"/>
  <c r="Q21" i="73" s="1"/>
  <c r="L21" i="73"/>
  <c r="R21" i="73" s="1"/>
  <c r="N21" i="73"/>
  <c r="V21" i="73" s="1"/>
  <c r="J29" i="55"/>
  <c r="K29" i="55"/>
  <c r="Q29" i="55" s="1"/>
  <c r="L29" i="55"/>
  <c r="R29" i="55" s="1"/>
  <c r="N29" i="55"/>
  <c r="V29" i="55" s="1"/>
  <c r="J26" i="55"/>
  <c r="K26" i="55"/>
  <c r="Q26" i="55" s="1"/>
  <c r="L26" i="55"/>
  <c r="R26" i="55" s="1"/>
  <c r="N26" i="55"/>
  <c r="V26" i="55" s="1"/>
  <c r="J28" i="55"/>
  <c r="K28" i="55"/>
  <c r="Q28" i="55" s="1"/>
  <c r="L28" i="55"/>
  <c r="R28" i="55" s="1"/>
  <c r="N28" i="55"/>
  <c r="V28" i="55" s="1"/>
  <c r="J36" i="55"/>
  <c r="K36" i="55"/>
  <c r="Q36" i="55" s="1"/>
  <c r="L36" i="55"/>
  <c r="R36" i="55" s="1"/>
  <c r="N36" i="55"/>
  <c r="V36" i="55" s="1"/>
  <c r="J19" i="57"/>
  <c r="K19" i="57"/>
  <c r="Q19" i="57" s="1"/>
  <c r="L19" i="57"/>
  <c r="N19" i="57"/>
  <c r="V19" i="57" s="1"/>
  <c r="R19" i="57"/>
  <c r="N9" i="57"/>
  <c r="V9" i="57" s="1"/>
  <c r="L9" i="57"/>
  <c r="R9" i="57" s="1"/>
  <c r="K9" i="57"/>
  <c r="Q9" i="57" s="1"/>
  <c r="J9" i="57"/>
  <c r="J68" i="53"/>
  <c r="K68" i="53"/>
  <c r="L68" i="53"/>
  <c r="R68" i="53" s="1"/>
  <c r="N68" i="53"/>
  <c r="V68" i="53" s="1"/>
  <c r="J69" i="53"/>
  <c r="K69" i="53"/>
  <c r="L69" i="53"/>
  <c r="R69" i="53" s="1"/>
  <c r="N69" i="53"/>
  <c r="V69" i="53" s="1"/>
  <c r="J83" i="53"/>
  <c r="P83" i="53" s="1"/>
  <c r="K83" i="53"/>
  <c r="Q83" i="53" s="1"/>
  <c r="L83" i="53"/>
  <c r="R83" i="53" s="1"/>
  <c r="N83" i="53"/>
  <c r="V83" i="53" s="1"/>
  <c r="J16" i="73"/>
  <c r="K16" i="73"/>
  <c r="L16" i="73"/>
  <c r="R16" i="73" s="1"/>
  <c r="N16" i="73"/>
  <c r="V16" i="73" s="1"/>
  <c r="J26" i="73"/>
  <c r="K26" i="73"/>
  <c r="Q26" i="73" s="1"/>
  <c r="L26" i="73"/>
  <c r="R26" i="73" s="1"/>
  <c r="N26" i="73"/>
  <c r="V26" i="73" s="1"/>
  <c r="J27" i="73"/>
  <c r="K27" i="73"/>
  <c r="Q27" i="73" s="1"/>
  <c r="L27" i="73"/>
  <c r="R27" i="73" s="1"/>
  <c r="N27" i="73"/>
  <c r="V27" i="73" s="1"/>
  <c r="N7" i="75"/>
  <c r="V7" i="75" s="1"/>
  <c r="L7" i="75"/>
  <c r="R7" i="75" s="1"/>
  <c r="K7" i="75"/>
  <c r="Q7" i="75" s="1"/>
  <c r="J7" i="75"/>
  <c r="N9" i="75"/>
  <c r="V9" i="75" s="1"/>
  <c r="L9" i="75"/>
  <c r="K9" i="75"/>
  <c r="Q9" i="75" s="1"/>
  <c r="J9" i="75"/>
  <c r="N31" i="60"/>
  <c r="V31" i="60" s="1"/>
  <c r="L31" i="60"/>
  <c r="R31" i="60" s="1"/>
  <c r="K31" i="60"/>
  <c r="Q31" i="60" s="1"/>
  <c r="J31" i="60"/>
  <c r="N29" i="60"/>
  <c r="V29" i="60" s="1"/>
  <c r="L29" i="60"/>
  <c r="R29" i="60" s="1"/>
  <c r="K29" i="60"/>
  <c r="J29" i="60"/>
  <c r="J58" i="53"/>
  <c r="K58" i="53"/>
  <c r="L58" i="53"/>
  <c r="R58" i="53" s="1"/>
  <c r="N58" i="53"/>
  <c r="V58" i="53" s="1"/>
  <c r="J48" i="53"/>
  <c r="K48" i="53"/>
  <c r="L48" i="53"/>
  <c r="R48" i="53" s="1"/>
  <c r="N48" i="53"/>
  <c r="V48" i="53" s="1"/>
  <c r="J54" i="53"/>
  <c r="K54" i="53"/>
  <c r="L54" i="53"/>
  <c r="R54" i="53" s="1"/>
  <c r="N54" i="53"/>
  <c r="V54" i="53" s="1"/>
  <c r="J71" i="53"/>
  <c r="K71" i="53"/>
  <c r="L71" i="53"/>
  <c r="R71" i="53" s="1"/>
  <c r="N71" i="53"/>
  <c r="V71" i="53" s="1"/>
  <c r="J82" i="53"/>
  <c r="P82" i="53" s="1"/>
  <c r="K82" i="53"/>
  <c r="Q82" i="53" s="1"/>
  <c r="L82" i="53"/>
  <c r="R82" i="53" s="1"/>
  <c r="N82" i="53"/>
  <c r="V82" i="53" s="1"/>
  <c r="N81" i="53"/>
  <c r="V81" i="53" s="1"/>
  <c r="L81" i="53"/>
  <c r="K81" i="53"/>
  <c r="Q81" i="53" s="1"/>
  <c r="J81" i="53"/>
  <c r="P81" i="53" s="1"/>
  <c r="N80" i="53"/>
  <c r="V80" i="53" s="1"/>
  <c r="L80" i="53"/>
  <c r="R80" i="53" s="1"/>
  <c r="K80" i="53"/>
  <c r="Q80" i="53" s="1"/>
  <c r="J80" i="53"/>
  <c r="N45" i="53"/>
  <c r="V45" i="53" s="1"/>
  <c r="L45" i="53"/>
  <c r="R45" i="53" s="1"/>
  <c r="K45" i="53"/>
  <c r="J45" i="53"/>
  <c r="N79" i="53"/>
  <c r="V79" i="53" s="1"/>
  <c r="L79" i="53"/>
  <c r="R79" i="53" s="1"/>
  <c r="K79" i="53"/>
  <c r="J79" i="53"/>
  <c r="P79" i="53" s="1"/>
  <c r="N36" i="53"/>
  <c r="V36" i="53" s="1"/>
  <c r="L36" i="53"/>
  <c r="K36" i="53"/>
  <c r="J36" i="53"/>
  <c r="N70" i="53"/>
  <c r="V70" i="53" s="1"/>
  <c r="L70" i="53"/>
  <c r="R70" i="53" s="1"/>
  <c r="K70" i="53"/>
  <c r="J70" i="53"/>
  <c r="N30" i="73"/>
  <c r="V30" i="73" s="1"/>
  <c r="L30" i="73"/>
  <c r="R30" i="73" s="1"/>
  <c r="K30" i="73"/>
  <c r="Q30" i="73" s="1"/>
  <c r="J30" i="73"/>
  <c r="N33" i="73"/>
  <c r="V33" i="73" s="1"/>
  <c r="L33" i="73"/>
  <c r="R33" i="73" s="1"/>
  <c r="K33" i="73"/>
  <c r="Q33" i="73" s="1"/>
  <c r="J33" i="73"/>
  <c r="P33" i="73" s="1"/>
  <c r="N29" i="73"/>
  <c r="V29" i="73" s="1"/>
  <c r="L29" i="73"/>
  <c r="R29" i="73" s="1"/>
  <c r="K29" i="73"/>
  <c r="Q29" i="73" s="1"/>
  <c r="J29" i="73"/>
  <c r="N32" i="73"/>
  <c r="V32" i="73" s="1"/>
  <c r="L32" i="73"/>
  <c r="R32" i="73" s="1"/>
  <c r="K32" i="73"/>
  <c r="Q32" i="73" s="1"/>
  <c r="J32" i="73"/>
  <c r="P32" i="73" s="1"/>
  <c r="N25" i="73"/>
  <c r="V25" i="73" s="1"/>
  <c r="L25" i="73"/>
  <c r="R25" i="73" s="1"/>
  <c r="K25" i="73"/>
  <c r="Q25" i="73" s="1"/>
  <c r="J25" i="73"/>
  <c r="J57" i="55"/>
  <c r="P57" i="55" s="1"/>
  <c r="K57" i="55"/>
  <c r="Q57" i="55" s="1"/>
  <c r="L57" i="55"/>
  <c r="R57" i="55" s="1"/>
  <c r="N57" i="55"/>
  <c r="V57" i="55" s="1"/>
  <c r="J58" i="55"/>
  <c r="P58" i="55" s="1"/>
  <c r="K58" i="55"/>
  <c r="Q58" i="55" s="1"/>
  <c r="L58" i="55"/>
  <c r="R58" i="55" s="1"/>
  <c r="N58" i="55"/>
  <c r="V58" i="55" s="1"/>
  <c r="N35" i="55"/>
  <c r="V35" i="55" s="1"/>
  <c r="L35" i="55"/>
  <c r="R35" i="55" s="1"/>
  <c r="K35" i="55"/>
  <c r="Q35" i="55" s="1"/>
  <c r="J35" i="55"/>
  <c r="N51" i="55"/>
  <c r="V51" i="55" s="1"/>
  <c r="L51" i="55"/>
  <c r="R51" i="55" s="1"/>
  <c r="K51" i="55"/>
  <c r="Q51" i="55" s="1"/>
  <c r="J51" i="55"/>
  <c r="N56" i="55"/>
  <c r="V56" i="55" s="1"/>
  <c r="L56" i="55"/>
  <c r="R56" i="55" s="1"/>
  <c r="K56" i="55"/>
  <c r="J56" i="55"/>
  <c r="P56" i="55" s="1"/>
  <c r="N34" i="55"/>
  <c r="V34" i="55" s="1"/>
  <c r="L34" i="55"/>
  <c r="R34" i="55" s="1"/>
  <c r="K34" i="55"/>
  <c r="J34" i="55"/>
  <c r="N12" i="75"/>
  <c r="V12" i="75" s="1"/>
  <c r="L12" i="75"/>
  <c r="K12" i="75"/>
  <c r="Q12" i="75" s="1"/>
  <c r="J12" i="75"/>
  <c r="P12" i="75" s="1"/>
  <c r="N6" i="75"/>
  <c r="V6" i="75" s="1"/>
  <c r="L6" i="75"/>
  <c r="R6" i="75" s="1"/>
  <c r="K6" i="75"/>
  <c r="Q6" i="75" s="1"/>
  <c r="J6" i="75"/>
  <c r="J15" i="57"/>
  <c r="K15" i="57"/>
  <c r="Q15" i="57" s="1"/>
  <c r="L15" i="57"/>
  <c r="R15" i="57" s="1"/>
  <c r="N15" i="57"/>
  <c r="V15" i="57" s="1"/>
  <c r="J18" i="57"/>
  <c r="K18" i="57"/>
  <c r="Q18" i="57" s="1"/>
  <c r="L18" i="57"/>
  <c r="R18" i="57" s="1"/>
  <c r="N18" i="57"/>
  <c r="V18" i="57" s="1"/>
  <c r="J8" i="57"/>
  <c r="K8" i="57"/>
  <c r="Q8" i="57" s="1"/>
  <c r="L8" i="57"/>
  <c r="R8" i="57" s="1"/>
  <c r="N8" i="57"/>
  <c r="V8" i="57" s="1"/>
  <c r="J19" i="60"/>
  <c r="K19" i="60"/>
  <c r="Q19" i="60" s="1"/>
  <c r="L19" i="60"/>
  <c r="R19" i="60" s="1"/>
  <c r="N19" i="60"/>
  <c r="V19" i="60" s="1"/>
  <c r="T19" i="60"/>
  <c r="J33" i="60"/>
  <c r="P33" i="60" s="1"/>
  <c r="K33" i="60"/>
  <c r="Q33" i="60" s="1"/>
  <c r="L33" i="60"/>
  <c r="R33" i="60" s="1"/>
  <c r="N33" i="60"/>
  <c r="V33" i="60" s="1"/>
  <c r="T33" i="60"/>
  <c r="J32" i="55"/>
  <c r="K32" i="55"/>
  <c r="Q32" i="55" s="1"/>
  <c r="L32" i="55"/>
  <c r="R32" i="55" s="1"/>
  <c r="N32" i="55"/>
  <c r="V32" i="55" s="1"/>
  <c r="T32" i="55"/>
  <c r="J44" i="55"/>
  <c r="K44" i="55"/>
  <c r="Q44" i="55" s="1"/>
  <c r="L44" i="55"/>
  <c r="R44" i="55" s="1"/>
  <c r="N44" i="55"/>
  <c r="V44" i="55" s="1"/>
  <c r="T44" i="55"/>
  <c r="J15" i="55"/>
  <c r="K15" i="55"/>
  <c r="L15" i="55"/>
  <c r="R15" i="55" s="1"/>
  <c r="N15" i="55"/>
  <c r="V15" i="55" s="1"/>
  <c r="T15" i="55"/>
  <c r="J14" i="55"/>
  <c r="K14" i="55"/>
  <c r="Q14" i="55" s="1"/>
  <c r="L14" i="55"/>
  <c r="R14" i="55" s="1"/>
  <c r="N14" i="55"/>
  <c r="V14" i="55" s="1"/>
  <c r="T14" i="55"/>
  <c r="J20" i="60"/>
  <c r="K20" i="60"/>
  <c r="Q20" i="60" s="1"/>
  <c r="L20" i="60"/>
  <c r="R20" i="60" s="1"/>
  <c r="N20" i="60"/>
  <c r="V20" i="60" s="1"/>
  <c r="T20" i="60"/>
  <c r="J14" i="53"/>
  <c r="K14" i="53"/>
  <c r="L14" i="53"/>
  <c r="R14" i="53" s="1"/>
  <c r="N14" i="53"/>
  <c r="V14" i="53" s="1"/>
  <c r="T14" i="53"/>
  <c r="J67" i="53"/>
  <c r="K67" i="53"/>
  <c r="L67" i="53"/>
  <c r="R67" i="53" s="1"/>
  <c r="N67" i="53"/>
  <c r="V67" i="53" s="1"/>
  <c r="T67" i="53"/>
  <c r="J12" i="73"/>
  <c r="K12" i="73"/>
  <c r="Q12" i="73" s="1"/>
  <c r="L12" i="73"/>
  <c r="R12" i="73" s="1"/>
  <c r="N12" i="73"/>
  <c r="V12" i="73" s="1"/>
  <c r="T12" i="73"/>
  <c r="J22" i="55"/>
  <c r="K22" i="55"/>
  <c r="Q22" i="55" s="1"/>
  <c r="L22" i="55"/>
  <c r="R22" i="55" s="1"/>
  <c r="N22" i="55"/>
  <c r="V22" i="55" s="1"/>
  <c r="T22" i="55"/>
  <c r="J49" i="55"/>
  <c r="K49" i="55"/>
  <c r="Q49" i="55" s="1"/>
  <c r="L49" i="55"/>
  <c r="R49" i="55" s="1"/>
  <c r="N49" i="55"/>
  <c r="V49" i="55" s="1"/>
  <c r="T49" i="55"/>
  <c r="J25" i="60"/>
  <c r="K25" i="60"/>
  <c r="Q25" i="60" s="1"/>
  <c r="L25" i="60"/>
  <c r="R25" i="60" s="1"/>
  <c r="N25" i="60"/>
  <c r="V25" i="60" s="1"/>
  <c r="J23" i="53"/>
  <c r="K23" i="53"/>
  <c r="L23" i="53"/>
  <c r="R23" i="53" s="1"/>
  <c r="N23" i="53"/>
  <c r="V23" i="53" s="1"/>
  <c r="T23" i="53"/>
  <c r="J74" i="53"/>
  <c r="P74" i="53" s="1"/>
  <c r="K74" i="53"/>
  <c r="L74" i="53"/>
  <c r="R74" i="53" s="1"/>
  <c r="N74" i="53"/>
  <c r="V74" i="53" s="1"/>
  <c r="T74" i="53"/>
  <c r="J46" i="55"/>
  <c r="K46" i="55"/>
  <c r="L46" i="55"/>
  <c r="R46" i="55" s="1"/>
  <c r="N46" i="55"/>
  <c r="V46" i="55" s="1"/>
  <c r="T46" i="55"/>
  <c r="J43" i="55"/>
  <c r="K43" i="55"/>
  <c r="Q43" i="55" s="1"/>
  <c r="L43" i="55"/>
  <c r="R43" i="55" s="1"/>
  <c r="N43" i="55"/>
  <c r="V43" i="55" s="1"/>
  <c r="T43" i="55"/>
  <c r="J16" i="55"/>
  <c r="K16" i="55"/>
  <c r="L16" i="55"/>
  <c r="R16" i="55" s="1"/>
  <c r="N16" i="55"/>
  <c r="V16" i="55" s="1"/>
  <c r="T16" i="55"/>
  <c r="T32" i="60"/>
  <c r="N32" i="60"/>
  <c r="V32" i="60" s="1"/>
  <c r="L32" i="60"/>
  <c r="R32" i="60" s="1"/>
  <c r="K32" i="60"/>
  <c r="Q32" i="60" s="1"/>
  <c r="J32" i="60"/>
  <c r="P32" i="60" s="1"/>
  <c r="J9" i="62"/>
  <c r="K9" i="62"/>
  <c r="L9" i="62"/>
  <c r="R9" i="62" s="1"/>
  <c r="N9" i="62"/>
  <c r="V9" i="62" s="1"/>
  <c r="Q9" i="62"/>
  <c r="T9" i="62"/>
  <c r="J28" i="62"/>
  <c r="P28" i="62" s="1"/>
  <c r="K28" i="62"/>
  <c r="Q28" i="62" s="1"/>
  <c r="L28" i="62"/>
  <c r="R28" i="62" s="1"/>
  <c r="N28" i="62"/>
  <c r="V28" i="62" s="1"/>
  <c r="T28" i="62"/>
  <c r="J29" i="62"/>
  <c r="P29" i="62" s="1"/>
  <c r="K29" i="62"/>
  <c r="L29" i="62"/>
  <c r="R29" i="62" s="1"/>
  <c r="N29" i="62"/>
  <c r="V29" i="62" s="1"/>
  <c r="T29" i="62"/>
  <c r="T27" i="62"/>
  <c r="N27" i="62"/>
  <c r="V27" i="62" s="1"/>
  <c r="L27" i="62"/>
  <c r="R27" i="62" s="1"/>
  <c r="K27" i="62"/>
  <c r="Q27" i="62" s="1"/>
  <c r="J27" i="62"/>
  <c r="P27" i="62" s="1"/>
  <c r="J61" i="63"/>
  <c r="P61" i="63" s="1"/>
  <c r="K61" i="63"/>
  <c r="Q61" i="63" s="1"/>
  <c r="L61" i="63"/>
  <c r="R61" i="63" s="1"/>
  <c r="N61" i="63"/>
  <c r="V61" i="63" s="1"/>
  <c r="T61" i="63"/>
  <c r="J6" i="63"/>
  <c r="K6" i="63"/>
  <c r="Q6" i="63" s="1"/>
  <c r="L6" i="63"/>
  <c r="R6" i="63" s="1"/>
  <c r="N6" i="63"/>
  <c r="V6" i="63" s="1"/>
  <c r="T6" i="63"/>
  <c r="J57" i="63"/>
  <c r="P57" i="63" s="1"/>
  <c r="K57" i="63"/>
  <c r="Q57" i="63" s="1"/>
  <c r="L57" i="63"/>
  <c r="R57" i="63" s="1"/>
  <c r="N57" i="63"/>
  <c r="V57" i="63" s="1"/>
  <c r="J13" i="65"/>
  <c r="K13" i="65"/>
  <c r="Q13" i="65" s="1"/>
  <c r="L13" i="65"/>
  <c r="R13" i="65" s="1"/>
  <c r="N13" i="65"/>
  <c r="V13" i="65" s="1"/>
  <c r="T13" i="65"/>
  <c r="J18" i="65"/>
  <c r="K18" i="65"/>
  <c r="Q18" i="65" s="1"/>
  <c r="L18" i="65"/>
  <c r="R18" i="65" s="1"/>
  <c r="N18" i="65"/>
  <c r="V18" i="65" s="1"/>
  <c r="T18" i="65"/>
  <c r="J26" i="65"/>
  <c r="K26" i="65"/>
  <c r="Q26" i="65" s="1"/>
  <c r="L26" i="65"/>
  <c r="R26" i="65" s="1"/>
  <c r="N26" i="65"/>
  <c r="V26" i="65" s="1"/>
  <c r="T26" i="65"/>
  <c r="J18" i="66"/>
  <c r="K18" i="66"/>
  <c r="Q18" i="66" s="1"/>
  <c r="L18" i="66"/>
  <c r="R18" i="66" s="1"/>
  <c r="N18" i="66"/>
  <c r="V18" i="66" s="1"/>
  <c r="T18" i="66"/>
  <c r="J12" i="66"/>
  <c r="K12" i="66"/>
  <c r="Q12" i="66" s="1"/>
  <c r="L12" i="66"/>
  <c r="R12" i="66" s="1"/>
  <c r="N12" i="66"/>
  <c r="V12" i="66" s="1"/>
  <c r="T12" i="66"/>
  <c r="N12" i="63"/>
  <c r="V12" i="63" s="1"/>
  <c r="L12" i="63"/>
  <c r="R12" i="63" s="1"/>
  <c r="K12" i="63"/>
  <c r="Q12" i="63" s="1"/>
  <c r="J12" i="63"/>
  <c r="N27" i="63"/>
  <c r="V27" i="63" s="1"/>
  <c r="L27" i="63"/>
  <c r="R27" i="63" s="1"/>
  <c r="K27" i="63"/>
  <c r="J27" i="63"/>
  <c r="J13" i="67"/>
  <c r="K13" i="67"/>
  <c r="Q13" i="67" s="1"/>
  <c r="L13" i="67"/>
  <c r="R13" i="67" s="1"/>
  <c r="N13" i="67"/>
  <c r="V13" i="67" s="1"/>
  <c r="J19" i="67"/>
  <c r="K19" i="67"/>
  <c r="Q19" i="67" s="1"/>
  <c r="L19" i="67"/>
  <c r="R19" i="67" s="1"/>
  <c r="N19" i="67"/>
  <c r="V19" i="67" s="1"/>
  <c r="J11" i="67"/>
  <c r="K11" i="67"/>
  <c r="L11" i="67"/>
  <c r="R11" i="67" s="1"/>
  <c r="N11" i="67"/>
  <c r="V11" i="67" s="1"/>
  <c r="J23" i="67"/>
  <c r="K23" i="67"/>
  <c r="Q23" i="67" s="1"/>
  <c r="L23" i="67"/>
  <c r="R23" i="67" s="1"/>
  <c r="N23" i="67"/>
  <c r="V23" i="67" s="1"/>
  <c r="J31" i="64"/>
  <c r="K31" i="64"/>
  <c r="Q31" i="64" s="1"/>
  <c r="L31" i="64"/>
  <c r="R31" i="64" s="1"/>
  <c r="N31" i="64"/>
  <c r="V31" i="64" s="1"/>
  <c r="T31" i="64"/>
  <c r="T14" i="66"/>
  <c r="N14" i="66"/>
  <c r="V14" i="66" s="1"/>
  <c r="L14" i="66"/>
  <c r="K14" i="66"/>
  <c r="Q14" i="66" s="1"/>
  <c r="J14" i="66"/>
  <c r="N13" i="64"/>
  <c r="V13" i="64" s="1"/>
  <c r="L13" i="64"/>
  <c r="K13" i="64"/>
  <c r="Q13" i="64" s="1"/>
  <c r="J13" i="64"/>
  <c r="J18" i="64"/>
  <c r="K18" i="64"/>
  <c r="Q18" i="64" s="1"/>
  <c r="L18" i="64"/>
  <c r="R18" i="64" s="1"/>
  <c r="N18" i="64"/>
  <c r="V18" i="64" s="1"/>
  <c r="J9" i="64"/>
  <c r="K9" i="64"/>
  <c r="Q9" i="64" s="1"/>
  <c r="L9" i="64"/>
  <c r="R9" i="64" s="1"/>
  <c r="N9" i="64"/>
  <c r="V9" i="64" s="1"/>
  <c r="J7" i="65"/>
  <c r="K7" i="65"/>
  <c r="Q7" i="65" s="1"/>
  <c r="L7" i="65"/>
  <c r="R7" i="65" s="1"/>
  <c r="N7" i="65"/>
  <c r="V7" i="65" s="1"/>
  <c r="T7" i="65"/>
  <c r="J43" i="65"/>
  <c r="P43" i="65" s="1"/>
  <c r="K43" i="65"/>
  <c r="Q43" i="65" s="1"/>
  <c r="L43" i="65"/>
  <c r="R43" i="65" s="1"/>
  <c r="N43" i="65"/>
  <c r="V43" i="65" s="1"/>
  <c r="T43" i="65"/>
  <c r="J44" i="65"/>
  <c r="P44" i="65" s="1"/>
  <c r="K44" i="65"/>
  <c r="Q44" i="65" s="1"/>
  <c r="L44" i="65"/>
  <c r="R44" i="65" s="1"/>
  <c r="N44" i="65"/>
  <c r="V44" i="65" s="1"/>
  <c r="T44" i="65"/>
  <c r="J16" i="65"/>
  <c r="K16" i="65"/>
  <c r="Q16" i="65" s="1"/>
  <c r="L16" i="65"/>
  <c r="R16" i="65" s="1"/>
  <c r="N16" i="65"/>
  <c r="V16" i="65" s="1"/>
  <c r="T16" i="65"/>
  <c r="J45" i="65"/>
  <c r="P45" i="65" s="1"/>
  <c r="K45" i="65"/>
  <c r="Q45" i="65" s="1"/>
  <c r="L45" i="65"/>
  <c r="R45" i="65" s="1"/>
  <c r="N45" i="65"/>
  <c r="V45" i="65" s="1"/>
  <c r="T45" i="65"/>
  <c r="J51" i="63"/>
  <c r="P51" i="63" s="1"/>
  <c r="K51" i="63"/>
  <c r="Q51" i="63" s="1"/>
  <c r="L51" i="63"/>
  <c r="R51" i="63" s="1"/>
  <c r="N51" i="63"/>
  <c r="V51" i="63" s="1"/>
  <c r="T51" i="63"/>
  <c r="J22" i="67"/>
  <c r="K22" i="67"/>
  <c r="Q22" i="67" s="1"/>
  <c r="L22" i="67"/>
  <c r="R22" i="67" s="1"/>
  <c r="N22" i="67"/>
  <c r="V22" i="67" s="1"/>
  <c r="T22" i="67"/>
  <c r="J8" i="67"/>
  <c r="K8" i="67"/>
  <c r="Q8" i="67" s="1"/>
  <c r="L8" i="67"/>
  <c r="R8" i="67" s="1"/>
  <c r="N8" i="67"/>
  <c r="V8" i="67" s="1"/>
  <c r="T8" i="67"/>
  <c r="J25" i="67"/>
  <c r="K25" i="67"/>
  <c r="Q25" i="67" s="1"/>
  <c r="L25" i="67"/>
  <c r="R25" i="67" s="1"/>
  <c r="N25" i="67"/>
  <c r="V25" i="67" s="1"/>
  <c r="T25" i="67"/>
  <c r="T7" i="67"/>
  <c r="N7" i="67"/>
  <c r="V7" i="67" s="1"/>
  <c r="L7" i="67"/>
  <c r="R7" i="67" s="1"/>
  <c r="K7" i="67"/>
  <c r="Q7" i="67" s="1"/>
  <c r="J7" i="67"/>
  <c r="J23" i="64"/>
  <c r="K23" i="64"/>
  <c r="Q23" i="64" s="1"/>
  <c r="L23" i="64"/>
  <c r="R23" i="64" s="1"/>
  <c r="N23" i="64"/>
  <c r="V23" i="64" s="1"/>
  <c r="J5" i="64"/>
  <c r="K5" i="64"/>
  <c r="Q5" i="64" s="1"/>
  <c r="L5" i="64"/>
  <c r="R5" i="64" s="1"/>
  <c r="N5" i="64"/>
  <c r="V5" i="64" s="1"/>
  <c r="J21" i="64"/>
  <c r="K21" i="64"/>
  <c r="Q21" i="64" s="1"/>
  <c r="L21" i="64"/>
  <c r="R21" i="64" s="1"/>
  <c r="N21" i="64"/>
  <c r="V21" i="64" s="1"/>
  <c r="J10" i="64"/>
  <c r="K10" i="64"/>
  <c r="L10" i="64"/>
  <c r="R10" i="64" s="1"/>
  <c r="N10" i="64"/>
  <c r="V10" i="64" s="1"/>
  <c r="J24" i="64"/>
  <c r="K24" i="64"/>
  <c r="Q24" i="64" s="1"/>
  <c r="L24" i="64"/>
  <c r="R24" i="64" s="1"/>
  <c r="N24" i="64"/>
  <c r="V24" i="64" s="1"/>
  <c r="J29" i="64"/>
  <c r="K29" i="64"/>
  <c r="Q29" i="64" s="1"/>
  <c r="L29" i="64"/>
  <c r="R29" i="64" s="1"/>
  <c r="N29" i="64"/>
  <c r="V29" i="64" s="1"/>
  <c r="J22" i="64"/>
  <c r="K22" i="64"/>
  <c r="Q22" i="64" s="1"/>
  <c r="L22" i="64"/>
  <c r="R22" i="64" s="1"/>
  <c r="N22" i="64"/>
  <c r="V22" i="64" s="1"/>
  <c r="J16" i="64"/>
  <c r="K16" i="64"/>
  <c r="L16" i="64"/>
  <c r="R16" i="64" s="1"/>
  <c r="N16" i="64"/>
  <c r="V16" i="64" s="1"/>
  <c r="J42" i="65"/>
  <c r="K42" i="65"/>
  <c r="Q42" i="65" s="1"/>
  <c r="L42" i="65"/>
  <c r="R42" i="65" s="1"/>
  <c r="N42" i="65"/>
  <c r="V42" i="65" s="1"/>
  <c r="J26" i="67"/>
  <c r="K26" i="67"/>
  <c r="Q26" i="67" s="1"/>
  <c r="L26" i="67"/>
  <c r="R26" i="67" s="1"/>
  <c r="N26" i="67"/>
  <c r="V26" i="67" s="1"/>
  <c r="T26" i="67"/>
  <c r="J24" i="67"/>
  <c r="K24" i="67"/>
  <c r="Q24" i="67" s="1"/>
  <c r="L24" i="67"/>
  <c r="R24" i="67" s="1"/>
  <c r="N24" i="67"/>
  <c r="V24" i="67" s="1"/>
  <c r="T24" i="67"/>
  <c r="J29" i="67"/>
  <c r="P29" i="67" s="1"/>
  <c r="K29" i="67"/>
  <c r="L29" i="67"/>
  <c r="R29" i="67" s="1"/>
  <c r="N29" i="67"/>
  <c r="V29" i="67" s="1"/>
  <c r="T29" i="67"/>
  <c r="J5" i="67"/>
  <c r="K5" i="67"/>
  <c r="Q5" i="67" s="1"/>
  <c r="L5" i="67"/>
  <c r="R5" i="67" s="1"/>
  <c r="N5" i="67"/>
  <c r="V5" i="67" s="1"/>
  <c r="T5" i="67"/>
  <c r="T13" i="66"/>
  <c r="N13" i="66"/>
  <c r="V13" i="66" s="1"/>
  <c r="L13" i="66"/>
  <c r="R13" i="66" s="1"/>
  <c r="K13" i="66"/>
  <c r="Q13" i="66" s="1"/>
  <c r="J13" i="66"/>
  <c r="T8" i="66"/>
  <c r="N8" i="66"/>
  <c r="V8" i="66" s="1"/>
  <c r="L8" i="66"/>
  <c r="R8" i="66" s="1"/>
  <c r="K8" i="66"/>
  <c r="Q8" i="66" s="1"/>
  <c r="J8" i="66"/>
  <c r="J7" i="66"/>
  <c r="K7" i="66"/>
  <c r="Q7" i="66" s="1"/>
  <c r="L7" i="66"/>
  <c r="R7" i="66" s="1"/>
  <c r="N7" i="66"/>
  <c r="V7" i="66" s="1"/>
  <c r="J6" i="66"/>
  <c r="K6" i="66"/>
  <c r="Q6" i="66" s="1"/>
  <c r="L6" i="66"/>
  <c r="R6" i="66" s="1"/>
  <c r="N6" i="66"/>
  <c r="V6" i="66" s="1"/>
  <c r="J11" i="66"/>
  <c r="K11" i="66"/>
  <c r="Q11" i="66" s="1"/>
  <c r="L11" i="66"/>
  <c r="R11" i="66" s="1"/>
  <c r="N11" i="66"/>
  <c r="V11" i="66" s="1"/>
  <c r="J35" i="65"/>
  <c r="K35" i="65"/>
  <c r="Q35" i="65" s="1"/>
  <c r="L35" i="65"/>
  <c r="N35" i="65"/>
  <c r="V35" i="65" s="1"/>
  <c r="T35" i="65"/>
  <c r="T30" i="67"/>
  <c r="N30" i="67"/>
  <c r="V30" i="67" s="1"/>
  <c r="L30" i="67"/>
  <c r="R30" i="67" s="1"/>
  <c r="K30" i="67"/>
  <c r="Q30" i="67" s="1"/>
  <c r="J30" i="67"/>
  <c r="P30" i="67" s="1"/>
  <c r="M10" i="57" l="1"/>
  <c r="M29" i="55"/>
  <c r="M26" i="55"/>
  <c r="M22" i="60"/>
  <c r="P31" i="67"/>
  <c r="M13" i="67"/>
  <c r="M19" i="67"/>
  <c r="M9" i="62"/>
  <c r="M11" i="67"/>
  <c r="Q11" i="67"/>
  <c r="M23" i="67"/>
  <c r="M13" i="65"/>
  <c r="M18" i="65"/>
  <c r="M6" i="63"/>
  <c r="M28" i="62"/>
  <c r="S28" i="62" s="1"/>
  <c r="M27" i="62"/>
  <c r="S27" i="62" s="1"/>
  <c r="M29" i="62"/>
  <c r="S29" i="62" s="1"/>
  <c r="M9" i="73"/>
  <c r="Q9" i="73"/>
  <c r="M21" i="73"/>
  <c r="M8" i="53"/>
  <c r="M26" i="53"/>
  <c r="M75" i="53"/>
  <c r="S75" i="53" s="1"/>
  <c r="Q22" i="60"/>
  <c r="M35" i="60"/>
  <c r="S35" i="60" s="1"/>
  <c r="M11" i="60"/>
  <c r="M24" i="60"/>
  <c r="M30" i="60"/>
  <c r="P75" i="53"/>
  <c r="M15" i="53"/>
  <c r="M15" i="73"/>
  <c r="M16" i="73"/>
  <c r="M19" i="57"/>
  <c r="S19" i="57" s="1"/>
  <c r="Q30" i="60"/>
  <c r="M29" i="60"/>
  <c r="M9" i="75"/>
  <c r="R9" i="75"/>
  <c r="M26" i="73"/>
  <c r="M27" i="73"/>
  <c r="Q16" i="73"/>
  <c r="M69" i="53"/>
  <c r="M83" i="53"/>
  <c r="S83" i="53" s="1"/>
  <c r="M36" i="55"/>
  <c r="M57" i="55"/>
  <c r="S57" i="55" s="1"/>
  <c r="M28" i="55"/>
  <c r="M68" i="53"/>
  <c r="M58" i="55"/>
  <c r="S58" i="55" s="1"/>
  <c r="P19" i="57"/>
  <c r="M18" i="57"/>
  <c r="M9" i="57"/>
  <c r="M8" i="57"/>
  <c r="M15" i="57"/>
  <c r="M19" i="60"/>
  <c r="Q29" i="60"/>
  <c r="M33" i="60"/>
  <c r="S33" i="60" s="1"/>
  <c r="M58" i="53"/>
  <c r="M48" i="53"/>
  <c r="M80" i="53"/>
  <c r="S80" i="53" s="1"/>
  <c r="M71" i="53"/>
  <c r="M82" i="53"/>
  <c r="S82" i="53" s="1"/>
  <c r="M33" i="73"/>
  <c r="S33" i="73" s="1"/>
  <c r="M29" i="73"/>
  <c r="M32" i="55"/>
  <c r="M7" i="75"/>
  <c r="M12" i="75"/>
  <c r="S12" i="75" s="1"/>
  <c r="M31" i="60"/>
  <c r="M79" i="53"/>
  <c r="S79" i="53" s="1"/>
  <c r="M54" i="53"/>
  <c r="M36" i="53"/>
  <c r="M70" i="53"/>
  <c r="M45" i="53"/>
  <c r="M81" i="53"/>
  <c r="S81" i="53" s="1"/>
  <c r="P80" i="53"/>
  <c r="R36" i="53"/>
  <c r="R81" i="53"/>
  <c r="Q79" i="53"/>
  <c r="M32" i="73"/>
  <c r="S32" i="73" s="1"/>
  <c r="M25" i="73"/>
  <c r="M30" i="73"/>
  <c r="M12" i="73"/>
  <c r="M56" i="55"/>
  <c r="S56" i="55" s="1"/>
  <c r="M34" i="55"/>
  <c r="M44" i="55"/>
  <c r="Q34" i="55"/>
  <c r="M51" i="55"/>
  <c r="M35" i="55"/>
  <c r="Q56" i="55"/>
  <c r="M15" i="55"/>
  <c r="M49" i="55"/>
  <c r="M22" i="55"/>
  <c r="M14" i="55"/>
  <c r="M6" i="75"/>
  <c r="R12" i="75"/>
  <c r="M20" i="60"/>
  <c r="M14" i="53"/>
  <c r="M67" i="53"/>
  <c r="Q15" i="55"/>
  <c r="M46" i="55"/>
  <c r="M23" i="53"/>
  <c r="M25" i="60"/>
  <c r="M16" i="55"/>
  <c r="Q46" i="55"/>
  <c r="M43" i="55"/>
  <c r="M32" i="60"/>
  <c r="S32" i="60" s="1"/>
  <c r="M74" i="53"/>
  <c r="S74" i="53" s="1"/>
  <c r="Q74" i="53"/>
  <c r="Q16" i="55"/>
  <c r="M61" i="63"/>
  <c r="S61" i="63" s="1"/>
  <c r="Q29" i="62"/>
  <c r="M57" i="63"/>
  <c r="S57" i="63" s="1"/>
  <c r="M31" i="64"/>
  <c r="S31" i="64" s="1"/>
  <c r="M18" i="66"/>
  <c r="S18" i="66" s="1"/>
  <c r="M12" i="66"/>
  <c r="M14" i="66"/>
  <c r="P18" i="66"/>
  <c r="M27" i="63"/>
  <c r="Q27" i="63"/>
  <c r="P31" i="64"/>
  <c r="M35" i="65"/>
  <c r="M26" i="65"/>
  <c r="M7" i="65"/>
  <c r="M7" i="66"/>
  <c r="R14" i="66"/>
  <c r="M8" i="66"/>
  <c r="M13" i="66"/>
  <c r="M6" i="66"/>
  <c r="M16" i="65"/>
  <c r="M43" i="65"/>
  <c r="S43" i="65" s="1"/>
  <c r="M12" i="63"/>
  <c r="M45" i="65"/>
  <c r="S45" i="65" s="1"/>
  <c r="M7" i="67"/>
  <c r="M22" i="67"/>
  <c r="M18" i="64"/>
  <c r="M9" i="64"/>
  <c r="M11" i="66"/>
  <c r="M13" i="64"/>
  <c r="M29" i="64"/>
  <c r="R13" i="64"/>
  <c r="M24" i="64"/>
  <c r="M23" i="64"/>
  <c r="M5" i="64"/>
  <c r="M21" i="64"/>
  <c r="M44" i="65"/>
  <c r="S44" i="65" s="1"/>
  <c r="M42" i="65"/>
  <c r="S42" i="65" s="1"/>
  <c r="P42" i="65"/>
  <c r="M8" i="67"/>
  <c r="M26" i="67"/>
  <c r="M51" i="63"/>
  <c r="S51" i="63" s="1"/>
  <c r="M16" i="64"/>
  <c r="M10" i="64"/>
  <c r="M22" i="64"/>
  <c r="R35" i="65"/>
  <c r="M25" i="67"/>
  <c r="M5" i="67"/>
  <c r="M29" i="67"/>
  <c r="S29" i="67" s="1"/>
  <c r="M24" i="67"/>
  <c r="Q16" i="64"/>
  <c r="Q10" i="64"/>
  <c r="Q29" i="67"/>
  <c r="M30" i="67"/>
  <c r="S30" i="67" s="1"/>
  <c r="J10" i="75"/>
  <c r="J11" i="75"/>
  <c r="K10" i="75"/>
  <c r="L10" i="75"/>
  <c r="T11" i="75"/>
  <c r="N11" i="75"/>
  <c r="V11" i="75" s="1"/>
  <c r="L11" i="75"/>
  <c r="R11" i="75" s="1"/>
  <c r="K11" i="75"/>
  <c r="T10" i="75"/>
  <c r="N10" i="75"/>
  <c r="V10" i="75" s="1"/>
  <c r="T8" i="75"/>
  <c r="N8" i="75"/>
  <c r="V8" i="75" s="1"/>
  <c r="L8" i="75"/>
  <c r="K8" i="75"/>
  <c r="Q8" i="75" s="1"/>
  <c r="J8" i="75"/>
  <c r="J22" i="53"/>
  <c r="K22" i="53"/>
  <c r="L22" i="53"/>
  <c r="R22" i="53" s="1"/>
  <c r="N22" i="53"/>
  <c r="V22" i="53" s="1"/>
  <c r="N33" i="53"/>
  <c r="V33" i="53" s="1"/>
  <c r="L33" i="53"/>
  <c r="R33" i="53" s="1"/>
  <c r="K33" i="53"/>
  <c r="J33" i="53"/>
  <c r="G10" i="69"/>
  <c r="M22" i="53" l="1"/>
  <c r="R10" i="75"/>
  <c r="M10" i="75"/>
  <c r="M11" i="75"/>
  <c r="M8" i="75"/>
  <c r="M33" i="53"/>
  <c r="J20" i="62" l="1"/>
  <c r="K20" i="62"/>
  <c r="L20" i="62"/>
  <c r="R20" i="62" s="1"/>
  <c r="N20" i="62"/>
  <c r="V20" i="62" s="1"/>
  <c r="T20" i="62"/>
  <c r="J34" i="63"/>
  <c r="K34" i="63"/>
  <c r="L34" i="63"/>
  <c r="R34" i="63" s="1"/>
  <c r="N34" i="63"/>
  <c r="V34" i="63" s="1"/>
  <c r="J40" i="63"/>
  <c r="K40" i="63"/>
  <c r="Q40" i="63" s="1"/>
  <c r="L40" i="63"/>
  <c r="R40" i="63" s="1"/>
  <c r="N40" i="63"/>
  <c r="V40" i="63" s="1"/>
  <c r="T40" i="63"/>
  <c r="J16" i="63"/>
  <c r="K16" i="63"/>
  <c r="L16" i="63"/>
  <c r="R16" i="63" s="1"/>
  <c r="N16" i="63"/>
  <c r="V16" i="63" s="1"/>
  <c r="T16" i="63"/>
  <c r="J7" i="63"/>
  <c r="K7" i="63"/>
  <c r="L7" i="63"/>
  <c r="R7" i="63" s="1"/>
  <c r="N7" i="63"/>
  <c r="V7" i="63" s="1"/>
  <c r="T7" i="63"/>
  <c r="J41" i="63"/>
  <c r="K41" i="63"/>
  <c r="Q41" i="63" s="1"/>
  <c r="L41" i="63"/>
  <c r="R41" i="63" s="1"/>
  <c r="N41" i="63"/>
  <c r="V41" i="63" s="1"/>
  <c r="T41" i="63"/>
  <c r="J31" i="63"/>
  <c r="K31" i="63"/>
  <c r="L31" i="63"/>
  <c r="R31" i="63" s="1"/>
  <c r="N31" i="63"/>
  <c r="V31" i="63" s="1"/>
  <c r="T31" i="63"/>
  <c r="J17" i="63"/>
  <c r="K17" i="63"/>
  <c r="Q17" i="63" s="1"/>
  <c r="L17" i="63"/>
  <c r="R17" i="63" s="1"/>
  <c r="N17" i="63"/>
  <c r="V17" i="63" s="1"/>
  <c r="J33" i="63"/>
  <c r="K33" i="63"/>
  <c r="Q33" i="63" s="1"/>
  <c r="L33" i="63"/>
  <c r="R33" i="63" s="1"/>
  <c r="N33" i="63"/>
  <c r="V33" i="63" s="1"/>
  <c r="O15" i="76"/>
  <c r="M34" i="63" l="1"/>
  <c r="Q34" i="63"/>
  <c r="M7" i="63"/>
  <c r="M17" i="63"/>
  <c r="M31" i="63"/>
  <c r="M33" i="63"/>
  <c r="Q7" i="63"/>
  <c r="M40" i="63"/>
  <c r="M41" i="63"/>
  <c r="M16" i="63"/>
  <c r="M20" i="62"/>
  <c r="Q20" i="62"/>
  <c r="Q31" i="63"/>
  <c r="Q16" i="63"/>
  <c r="J41" i="55"/>
  <c r="K41" i="55"/>
  <c r="Q41" i="55" s="1"/>
  <c r="L41" i="55"/>
  <c r="N41" i="55"/>
  <c r="V41" i="55" s="1"/>
  <c r="J42" i="63"/>
  <c r="K42" i="63"/>
  <c r="L42" i="63"/>
  <c r="R42" i="63" s="1"/>
  <c r="N42" i="63"/>
  <c r="V42" i="63" s="1"/>
  <c r="T42" i="63"/>
  <c r="M41" i="55" l="1"/>
  <c r="R41" i="55"/>
  <c r="M42" i="63"/>
  <c r="J50" i="63"/>
  <c r="K50" i="63"/>
  <c r="Q50" i="63" s="1"/>
  <c r="L50" i="63"/>
  <c r="R50" i="63" s="1"/>
  <c r="N50" i="63"/>
  <c r="V50" i="63" s="1"/>
  <c r="T31" i="65"/>
  <c r="N31" i="65"/>
  <c r="V31" i="65" s="1"/>
  <c r="L31" i="65"/>
  <c r="K31" i="65"/>
  <c r="Q31" i="65" s="1"/>
  <c r="J31" i="65"/>
  <c r="J13" i="60"/>
  <c r="K13" i="60"/>
  <c r="L13" i="60"/>
  <c r="R13" i="60" s="1"/>
  <c r="N13" i="60"/>
  <c r="V13" i="60" s="1"/>
  <c r="T13" i="60"/>
  <c r="J6" i="62"/>
  <c r="K6" i="62"/>
  <c r="L6" i="62"/>
  <c r="R6" i="62" s="1"/>
  <c r="N6" i="62"/>
  <c r="V6" i="62" s="1"/>
  <c r="T6" i="62"/>
  <c r="J23" i="73"/>
  <c r="K23" i="73"/>
  <c r="L23" i="73"/>
  <c r="R23" i="73" s="1"/>
  <c r="N23" i="73"/>
  <c r="V23" i="73" s="1"/>
  <c r="J21" i="55"/>
  <c r="K21" i="55"/>
  <c r="L21" i="55"/>
  <c r="R21" i="55" s="1"/>
  <c r="N21" i="55"/>
  <c r="V21" i="55" s="1"/>
  <c r="J55" i="63"/>
  <c r="K55" i="63"/>
  <c r="L55" i="63"/>
  <c r="R55" i="63" s="1"/>
  <c r="N55" i="63"/>
  <c r="V55" i="63" s="1"/>
  <c r="J23" i="55"/>
  <c r="K23" i="55"/>
  <c r="L23" i="55"/>
  <c r="R23" i="55" s="1"/>
  <c r="N23" i="55"/>
  <c r="V23" i="55" s="1"/>
  <c r="T23" i="55"/>
  <c r="J26" i="60"/>
  <c r="K26" i="60"/>
  <c r="L26" i="60"/>
  <c r="N26" i="60"/>
  <c r="V26" i="60" s="1"/>
  <c r="T26" i="60"/>
  <c r="J37" i="55"/>
  <c r="K37" i="55"/>
  <c r="L37" i="55"/>
  <c r="R37" i="55" s="1"/>
  <c r="N37" i="55"/>
  <c r="V37" i="55" s="1"/>
  <c r="T37" i="55"/>
  <c r="J41" i="65"/>
  <c r="K41" i="65"/>
  <c r="Q41" i="65" s="1"/>
  <c r="L41" i="65"/>
  <c r="N41" i="65"/>
  <c r="V41" i="65" s="1"/>
  <c r="J33" i="65"/>
  <c r="K33" i="65"/>
  <c r="L33" i="65"/>
  <c r="R33" i="65" s="1"/>
  <c r="N33" i="65"/>
  <c r="V33" i="65" s="1"/>
  <c r="J10" i="65"/>
  <c r="K10" i="65"/>
  <c r="L10" i="65"/>
  <c r="N10" i="65"/>
  <c r="V10" i="65" s="1"/>
  <c r="J17" i="65"/>
  <c r="K17" i="65"/>
  <c r="L17" i="65"/>
  <c r="R17" i="65" s="1"/>
  <c r="N17" i="65"/>
  <c r="V17" i="65" s="1"/>
  <c r="J12" i="65"/>
  <c r="K12" i="65"/>
  <c r="L12" i="65"/>
  <c r="R12" i="65" s="1"/>
  <c r="N12" i="65"/>
  <c r="V12" i="65" s="1"/>
  <c r="T12" i="65"/>
  <c r="J22" i="65"/>
  <c r="K22" i="65"/>
  <c r="L22" i="65"/>
  <c r="R22" i="65" s="1"/>
  <c r="N22" i="65"/>
  <c r="V22" i="65" s="1"/>
  <c r="J39" i="65"/>
  <c r="K39" i="65"/>
  <c r="L39" i="65"/>
  <c r="R39" i="65" s="1"/>
  <c r="N39" i="65"/>
  <c r="V39" i="65" s="1"/>
  <c r="T39" i="65"/>
  <c r="J5" i="65"/>
  <c r="K5" i="65"/>
  <c r="L5" i="65"/>
  <c r="R5" i="65" s="1"/>
  <c r="N5" i="65"/>
  <c r="V5" i="65" s="1"/>
  <c r="T5" i="65"/>
  <c r="J24" i="65"/>
  <c r="K24" i="65"/>
  <c r="L24" i="65"/>
  <c r="N24" i="65"/>
  <c r="V24" i="65" s="1"/>
  <c r="T24" i="65"/>
  <c r="J34" i="65"/>
  <c r="K34" i="65"/>
  <c r="L34" i="65"/>
  <c r="R34" i="65" s="1"/>
  <c r="N34" i="65"/>
  <c r="V34" i="65" s="1"/>
  <c r="T34" i="65"/>
  <c r="J30" i="65"/>
  <c r="K30" i="65"/>
  <c r="L30" i="65"/>
  <c r="R30" i="65" s="1"/>
  <c r="N30" i="65"/>
  <c r="V30" i="65" s="1"/>
  <c r="T30" i="65"/>
  <c r="J37" i="65"/>
  <c r="K37" i="65"/>
  <c r="L37" i="65"/>
  <c r="R37" i="65" s="1"/>
  <c r="N37" i="65"/>
  <c r="V37" i="65" s="1"/>
  <c r="T37" i="65"/>
  <c r="J8" i="65"/>
  <c r="K8" i="65"/>
  <c r="L8" i="65"/>
  <c r="R8" i="65" s="1"/>
  <c r="N8" i="65"/>
  <c r="V8" i="65" s="1"/>
  <c r="T8" i="65"/>
  <c r="J20" i="65"/>
  <c r="K20" i="65"/>
  <c r="L20" i="65"/>
  <c r="R20" i="65" s="1"/>
  <c r="N20" i="65"/>
  <c r="V20" i="65" s="1"/>
  <c r="J15" i="65"/>
  <c r="K15" i="65"/>
  <c r="Q15" i="65" s="1"/>
  <c r="L15" i="65"/>
  <c r="N15" i="65"/>
  <c r="V15" i="65" s="1"/>
  <c r="T15" i="65"/>
  <c r="J21" i="65"/>
  <c r="K21" i="65"/>
  <c r="L21" i="65"/>
  <c r="R21" i="65" s="1"/>
  <c r="N21" i="65"/>
  <c r="V21" i="65" s="1"/>
  <c r="J38" i="65"/>
  <c r="K38" i="65"/>
  <c r="L38" i="65"/>
  <c r="R38" i="65" s="1"/>
  <c r="N38" i="65"/>
  <c r="V38" i="65" s="1"/>
  <c r="T38" i="65"/>
  <c r="J32" i="65"/>
  <c r="K32" i="65"/>
  <c r="L32" i="65"/>
  <c r="R32" i="65" s="1"/>
  <c r="N32" i="65"/>
  <c r="V32" i="65" s="1"/>
  <c r="T32" i="65"/>
  <c r="J40" i="65"/>
  <c r="K40" i="65"/>
  <c r="L40" i="65"/>
  <c r="R40" i="65" s="1"/>
  <c r="N40" i="65"/>
  <c r="V40" i="65" s="1"/>
  <c r="T40" i="65"/>
  <c r="J23" i="65"/>
  <c r="K23" i="65"/>
  <c r="L23" i="65"/>
  <c r="N23" i="65"/>
  <c r="V23" i="65" s="1"/>
  <c r="T23" i="65"/>
  <c r="J11" i="65"/>
  <c r="K11" i="65"/>
  <c r="L11" i="65"/>
  <c r="R11" i="65" s="1"/>
  <c r="N11" i="65"/>
  <c r="V11" i="65" s="1"/>
  <c r="T11" i="65"/>
  <c r="J36" i="65"/>
  <c r="K36" i="65"/>
  <c r="L36" i="65"/>
  <c r="R36" i="65" s="1"/>
  <c r="N36" i="65"/>
  <c r="V36" i="65" s="1"/>
  <c r="T36" i="65"/>
  <c r="J14" i="65"/>
  <c r="K14" i="65"/>
  <c r="Q14" i="65" s="1"/>
  <c r="L14" i="65"/>
  <c r="N14" i="65"/>
  <c r="V14" i="65" s="1"/>
  <c r="T14" i="65"/>
  <c r="J29" i="65"/>
  <c r="K29" i="65"/>
  <c r="L29" i="65"/>
  <c r="R29" i="65" s="1"/>
  <c r="N29" i="65"/>
  <c r="V29" i="65" s="1"/>
  <c r="J27" i="65"/>
  <c r="K27" i="65"/>
  <c r="L27" i="65"/>
  <c r="R27" i="65" s="1"/>
  <c r="N27" i="65"/>
  <c r="V27" i="65" s="1"/>
  <c r="T27" i="65"/>
  <c r="J6" i="65"/>
  <c r="K6" i="65"/>
  <c r="L6" i="65"/>
  <c r="R6" i="65" s="1"/>
  <c r="N6" i="65"/>
  <c r="V6" i="65" s="1"/>
  <c r="T6" i="65"/>
  <c r="J25" i="65"/>
  <c r="K25" i="65"/>
  <c r="L25" i="65"/>
  <c r="R25" i="65" s="1"/>
  <c r="N25" i="65"/>
  <c r="V25" i="65" s="1"/>
  <c r="T25" i="65"/>
  <c r="J46" i="65"/>
  <c r="P46" i="65" s="1"/>
  <c r="K46" i="65"/>
  <c r="L46" i="65"/>
  <c r="R46" i="65" s="1"/>
  <c r="N46" i="65"/>
  <c r="V46" i="65" s="1"/>
  <c r="T46" i="65"/>
  <c r="J9" i="65"/>
  <c r="K9" i="65"/>
  <c r="L9" i="65"/>
  <c r="N9" i="65"/>
  <c r="V9" i="65" s="1"/>
  <c r="T9" i="65"/>
  <c r="J19" i="65"/>
  <c r="K19" i="65"/>
  <c r="L19" i="65"/>
  <c r="R19" i="65" s="1"/>
  <c r="N19" i="65"/>
  <c r="V19" i="65" s="1"/>
  <c r="J20" i="63"/>
  <c r="K20" i="63"/>
  <c r="L20" i="63"/>
  <c r="R20" i="63" s="1"/>
  <c r="N20" i="63"/>
  <c r="V20" i="63" s="1"/>
  <c r="J20" i="55"/>
  <c r="K20" i="55"/>
  <c r="L20" i="55"/>
  <c r="R20" i="55" s="1"/>
  <c r="N20" i="55"/>
  <c r="V20" i="55" s="1"/>
  <c r="T20" i="55"/>
  <c r="J12" i="55"/>
  <c r="K12" i="55"/>
  <c r="L12" i="55"/>
  <c r="R12" i="55" s="1"/>
  <c r="N12" i="55"/>
  <c r="V12" i="55" s="1"/>
  <c r="T12" i="55"/>
  <c r="J7" i="55"/>
  <c r="K7" i="55"/>
  <c r="L7" i="55"/>
  <c r="R7" i="55" s="1"/>
  <c r="N7" i="55"/>
  <c r="V7" i="55" s="1"/>
  <c r="J5" i="55"/>
  <c r="K5" i="55"/>
  <c r="L5" i="55"/>
  <c r="R5" i="55" s="1"/>
  <c r="N5" i="55"/>
  <c r="V5" i="55" s="1"/>
  <c r="T5" i="55"/>
  <c r="J52" i="55"/>
  <c r="K52" i="55"/>
  <c r="L52" i="55"/>
  <c r="R52" i="55" s="1"/>
  <c r="N52" i="55"/>
  <c r="V52" i="55" s="1"/>
  <c r="J13" i="55"/>
  <c r="K13" i="55"/>
  <c r="L13" i="55"/>
  <c r="R13" i="55" s="1"/>
  <c r="N13" i="55"/>
  <c r="V13" i="55" s="1"/>
  <c r="T13" i="55"/>
  <c r="J18" i="73"/>
  <c r="K18" i="73"/>
  <c r="L18" i="73"/>
  <c r="R18" i="73" s="1"/>
  <c r="N18" i="73"/>
  <c r="V18" i="73" s="1"/>
  <c r="T18" i="73"/>
  <c r="T17" i="73"/>
  <c r="N17" i="73"/>
  <c r="V17" i="73" s="1"/>
  <c r="L17" i="73"/>
  <c r="K17" i="73"/>
  <c r="Q17" i="73" s="1"/>
  <c r="J17" i="73"/>
  <c r="J50" i="53"/>
  <c r="K50" i="53"/>
  <c r="L50" i="53"/>
  <c r="R50" i="53" s="1"/>
  <c r="N50" i="53"/>
  <c r="V50" i="53" s="1"/>
  <c r="T50" i="53"/>
  <c r="J51" i="53"/>
  <c r="K51" i="53"/>
  <c r="L51" i="53"/>
  <c r="R51" i="53" s="1"/>
  <c r="N51" i="53"/>
  <c r="V51" i="53" s="1"/>
  <c r="T10" i="53"/>
  <c r="N10" i="53"/>
  <c r="V10" i="53" s="1"/>
  <c r="L10" i="53"/>
  <c r="K10" i="53"/>
  <c r="J10" i="53"/>
  <c r="J29" i="53"/>
  <c r="K29" i="53"/>
  <c r="L29" i="53"/>
  <c r="R29" i="53" s="1"/>
  <c r="N29" i="53"/>
  <c r="V29" i="53" s="1"/>
  <c r="T29" i="53"/>
  <c r="J77" i="53"/>
  <c r="K77" i="53"/>
  <c r="L77" i="53"/>
  <c r="R77" i="53" s="1"/>
  <c r="N77" i="53"/>
  <c r="V77" i="53" s="1"/>
  <c r="T77" i="53"/>
  <c r="T76" i="53"/>
  <c r="N76" i="53"/>
  <c r="V76" i="53" s="1"/>
  <c r="L76" i="53"/>
  <c r="R76" i="53" s="1"/>
  <c r="K76" i="53"/>
  <c r="J76" i="53"/>
  <c r="J18" i="60"/>
  <c r="K18" i="60"/>
  <c r="L18" i="60"/>
  <c r="N18" i="60"/>
  <c r="V18" i="60" s="1"/>
  <c r="T18" i="60"/>
  <c r="T6" i="60"/>
  <c r="N6" i="60"/>
  <c r="V6" i="60" s="1"/>
  <c r="L6" i="60"/>
  <c r="R6" i="60" s="1"/>
  <c r="K6" i="60"/>
  <c r="J6" i="60"/>
  <c r="T17" i="66"/>
  <c r="N17" i="66"/>
  <c r="V17" i="66" s="1"/>
  <c r="L17" i="66"/>
  <c r="K17" i="66"/>
  <c r="Q17" i="66" s="1"/>
  <c r="J17" i="66"/>
  <c r="J30" i="64"/>
  <c r="K30" i="64"/>
  <c r="L30" i="64"/>
  <c r="R30" i="64" s="1"/>
  <c r="N30" i="64"/>
  <c r="V30" i="64" s="1"/>
  <c r="J54" i="63"/>
  <c r="K54" i="63"/>
  <c r="L54" i="63"/>
  <c r="R54" i="63" s="1"/>
  <c r="N54" i="63"/>
  <c r="V54" i="63" s="1"/>
  <c r="T54" i="63"/>
  <c r="J30" i="63"/>
  <c r="K30" i="63"/>
  <c r="L30" i="63"/>
  <c r="R30" i="63" s="1"/>
  <c r="N30" i="63"/>
  <c r="V30" i="63" s="1"/>
  <c r="T30" i="63"/>
  <c r="S14" i="76"/>
  <c r="S12" i="76"/>
  <c r="R39" i="72"/>
  <c r="V20" i="57"/>
  <c r="V13" i="57"/>
  <c r="O50" i="76"/>
  <c r="Q26" i="76"/>
  <c r="Q39" i="72"/>
  <c r="J28" i="64"/>
  <c r="K28" i="64"/>
  <c r="L28" i="64"/>
  <c r="R28" i="64" s="1"/>
  <c r="N28" i="64"/>
  <c r="V28" i="64" s="1"/>
  <c r="T28" i="64"/>
  <c r="J19" i="55"/>
  <c r="K19" i="55"/>
  <c r="L19" i="55"/>
  <c r="R19" i="55" s="1"/>
  <c r="N19" i="55"/>
  <c r="V19" i="55" s="1"/>
  <c r="T19" i="55"/>
  <c r="T16" i="66"/>
  <c r="N16" i="66"/>
  <c r="V16" i="66" s="1"/>
  <c r="L16" i="66"/>
  <c r="K16" i="66"/>
  <c r="Q16" i="66" s="1"/>
  <c r="J16" i="66"/>
  <c r="J13" i="62"/>
  <c r="K13" i="62"/>
  <c r="L13" i="62"/>
  <c r="R13" i="62" s="1"/>
  <c r="N13" i="62"/>
  <c r="V13" i="62" s="1"/>
  <c r="T13" i="62"/>
  <c r="J16" i="62"/>
  <c r="K16" i="62"/>
  <c r="L16" i="62"/>
  <c r="R16" i="62" s="1"/>
  <c r="N16" i="62"/>
  <c r="V16" i="62" s="1"/>
  <c r="T16" i="62"/>
  <c r="J33" i="55"/>
  <c r="K33" i="55"/>
  <c r="L33" i="55"/>
  <c r="N33" i="55"/>
  <c r="V33" i="55" s="1"/>
  <c r="T33" i="55"/>
  <c r="N28" i="60"/>
  <c r="V28" i="60" s="1"/>
  <c r="L28" i="60"/>
  <c r="K28" i="60"/>
  <c r="J28" i="60"/>
  <c r="N10" i="60"/>
  <c r="V10" i="60" s="1"/>
  <c r="L10" i="60"/>
  <c r="K10" i="60"/>
  <c r="J10" i="60"/>
  <c r="J34" i="53"/>
  <c r="K34" i="53"/>
  <c r="L34" i="53"/>
  <c r="R34" i="53" s="1"/>
  <c r="N34" i="53"/>
  <c r="V34" i="53" s="1"/>
  <c r="J84" i="53"/>
  <c r="K84" i="53"/>
  <c r="L84" i="53"/>
  <c r="R84" i="53" s="1"/>
  <c r="N84" i="53"/>
  <c r="V84" i="53" s="1"/>
  <c r="J20" i="67"/>
  <c r="K20" i="67"/>
  <c r="L20" i="67"/>
  <c r="R20" i="67" s="1"/>
  <c r="N20" i="67"/>
  <c r="V20" i="67" s="1"/>
  <c r="T20" i="67"/>
  <c r="T27" i="67"/>
  <c r="N27" i="67"/>
  <c r="V27" i="67" s="1"/>
  <c r="L27" i="67"/>
  <c r="K27" i="67"/>
  <c r="Q27" i="67" s="1"/>
  <c r="J27" i="67"/>
  <c r="T5" i="75"/>
  <c r="N5" i="75"/>
  <c r="V5" i="75" s="1"/>
  <c r="L5" i="75"/>
  <c r="K5" i="75"/>
  <c r="J5" i="75"/>
  <c r="J17" i="67"/>
  <c r="K17" i="67"/>
  <c r="Q17" i="67" s="1"/>
  <c r="L17" i="67"/>
  <c r="N17" i="67"/>
  <c r="V17" i="67" s="1"/>
  <c r="T17" i="67"/>
  <c r="J28" i="67"/>
  <c r="K28" i="67"/>
  <c r="L28" i="67"/>
  <c r="N28" i="67"/>
  <c r="V28" i="67" s="1"/>
  <c r="T28" i="67"/>
  <c r="J21" i="67"/>
  <c r="K21" i="67"/>
  <c r="L21" i="67"/>
  <c r="N21" i="67"/>
  <c r="V21" i="67" s="1"/>
  <c r="T21" i="67"/>
  <c r="T18" i="67"/>
  <c r="N18" i="67"/>
  <c r="V18" i="67" s="1"/>
  <c r="L18" i="67"/>
  <c r="K18" i="67"/>
  <c r="J18" i="67"/>
  <c r="J6" i="57"/>
  <c r="K6" i="57"/>
  <c r="L6" i="57"/>
  <c r="R6" i="57" s="1"/>
  <c r="N6" i="57"/>
  <c r="V6" i="57" s="1"/>
  <c r="J5" i="57"/>
  <c r="P8" i="57" s="1"/>
  <c r="K5" i="57"/>
  <c r="L5" i="57"/>
  <c r="N5" i="57"/>
  <c r="V5" i="57" s="1"/>
  <c r="T15" i="66"/>
  <c r="N15" i="66"/>
  <c r="V15" i="66" s="1"/>
  <c r="L15" i="66"/>
  <c r="K15" i="66"/>
  <c r="Q15" i="66" s="1"/>
  <c r="J15" i="66"/>
  <c r="J12" i="67"/>
  <c r="K12" i="67"/>
  <c r="L12" i="67"/>
  <c r="N12" i="67"/>
  <c r="V12" i="67" s="1"/>
  <c r="J9" i="67"/>
  <c r="K9" i="67"/>
  <c r="L9" i="67"/>
  <c r="N9" i="67"/>
  <c r="V9" i="67" s="1"/>
  <c r="N32" i="67"/>
  <c r="L32" i="67"/>
  <c r="K32" i="67"/>
  <c r="Q32" i="67" s="1"/>
  <c r="J32" i="67"/>
  <c r="N16" i="67"/>
  <c r="V16" i="67" s="1"/>
  <c r="L16" i="67"/>
  <c r="K16" i="67"/>
  <c r="J16" i="67"/>
  <c r="J13" i="57"/>
  <c r="K13" i="57"/>
  <c r="L13" i="57"/>
  <c r="R13" i="57" s="1"/>
  <c r="L20" i="57"/>
  <c r="R20" i="57" s="1"/>
  <c r="K20" i="57"/>
  <c r="Q20" i="57" s="1"/>
  <c r="J20" i="57"/>
  <c r="P20" i="57" s="1"/>
  <c r="T17" i="64"/>
  <c r="N17" i="64"/>
  <c r="V17" i="64" s="1"/>
  <c r="L17" i="64"/>
  <c r="K17" i="64"/>
  <c r="Q17" i="64" s="1"/>
  <c r="J17" i="64"/>
  <c r="N7" i="64"/>
  <c r="V7" i="64" s="1"/>
  <c r="L7" i="64"/>
  <c r="R7" i="64" s="1"/>
  <c r="K7" i="64"/>
  <c r="J7" i="64"/>
  <c r="J10" i="73"/>
  <c r="K10" i="73"/>
  <c r="L10" i="73"/>
  <c r="N10" i="73"/>
  <c r="V10" i="73" s="1"/>
  <c r="T10" i="73"/>
  <c r="J8" i="55"/>
  <c r="K8" i="55"/>
  <c r="Q8" i="55" s="1"/>
  <c r="L8" i="55"/>
  <c r="N8" i="55"/>
  <c r="V8" i="55" s="1"/>
  <c r="T8" i="55"/>
  <c r="J30" i="55"/>
  <c r="K30" i="55"/>
  <c r="L30" i="55"/>
  <c r="R30" i="55" s="1"/>
  <c r="N30" i="55"/>
  <c r="V30" i="55" s="1"/>
  <c r="T30" i="55"/>
  <c r="J55" i="55"/>
  <c r="K55" i="55"/>
  <c r="L55" i="55"/>
  <c r="R55" i="55" s="1"/>
  <c r="N55" i="55"/>
  <c r="V55" i="55" s="1"/>
  <c r="T55" i="55"/>
  <c r="J17" i="55"/>
  <c r="K17" i="55"/>
  <c r="L17" i="55"/>
  <c r="N17" i="55"/>
  <c r="V17" i="55" s="1"/>
  <c r="J53" i="55"/>
  <c r="K53" i="55"/>
  <c r="L53" i="55"/>
  <c r="R53" i="55" s="1"/>
  <c r="N53" i="55"/>
  <c r="V53" i="55" s="1"/>
  <c r="J31" i="73"/>
  <c r="K31" i="73"/>
  <c r="L31" i="73"/>
  <c r="R31" i="73" s="1"/>
  <c r="N31" i="73"/>
  <c r="V31" i="73" s="1"/>
  <c r="J11" i="73"/>
  <c r="K11" i="73"/>
  <c r="L11" i="73"/>
  <c r="R11" i="73" s="1"/>
  <c r="N11" i="73"/>
  <c r="V11" i="73" s="1"/>
  <c r="J22" i="73"/>
  <c r="K22" i="73"/>
  <c r="L22" i="73"/>
  <c r="R22" i="73" s="1"/>
  <c r="N22" i="73"/>
  <c r="V22" i="73" s="1"/>
  <c r="J7" i="73"/>
  <c r="K7" i="73"/>
  <c r="L7" i="73"/>
  <c r="R7" i="73" s="1"/>
  <c r="N7" i="73"/>
  <c r="V7" i="73" s="1"/>
  <c r="J24" i="73"/>
  <c r="K24" i="73"/>
  <c r="L24" i="73"/>
  <c r="R24" i="73" s="1"/>
  <c r="N24" i="73"/>
  <c r="V24" i="73" s="1"/>
  <c r="J20" i="73"/>
  <c r="K20" i="73"/>
  <c r="L20" i="73"/>
  <c r="R20" i="73" s="1"/>
  <c r="N20" i="73"/>
  <c r="V20" i="73" s="1"/>
  <c r="J34" i="64"/>
  <c r="K34" i="64"/>
  <c r="L34" i="64"/>
  <c r="R34" i="64" s="1"/>
  <c r="N34" i="64"/>
  <c r="V34" i="64" s="1"/>
  <c r="J6" i="64"/>
  <c r="K6" i="64"/>
  <c r="Q6" i="64" s="1"/>
  <c r="L6" i="64"/>
  <c r="N6" i="64"/>
  <c r="V6" i="64" s="1"/>
  <c r="T6" i="64"/>
  <c r="J11" i="64"/>
  <c r="K11" i="64"/>
  <c r="L11" i="64"/>
  <c r="N11" i="64"/>
  <c r="V11" i="64" s="1"/>
  <c r="T11" i="64"/>
  <c r="J20" i="64"/>
  <c r="K20" i="64"/>
  <c r="L20" i="64"/>
  <c r="R20" i="64" s="1"/>
  <c r="N20" i="64"/>
  <c r="V20" i="64" s="1"/>
  <c r="T20" i="64"/>
  <c r="J8" i="63"/>
  <c r="K8" i="63"/>
  <c r="L8" i="63"/>
  <c r="N8" i="63"/>
  <c r="V8" i="63" s="1"/>
  <c r="T8" i="63"/>
  <c r="J26" i="63"/>
  <c r="K26" i="63"/>
  <c r="L26" i="63"/>
  <c r="R26" i="63" s="1"/>
  <c r="N26" i="63"/>
  <c r="V26" i="63" s="1"/>
  <c r="T26" i="63"/>
  <c r="J11" i="62"/>
  <c r="K11" i="62"/>
  <c r="L11" i="62"/>
  <c r="N11" i="62"/>
  <c r="V11" i="62" s="1"/>
  <c r="J21" i="62"/>
  <c r="K21" i="62"/>
  <c r="Q21" i="62" s="1"/>
  <c r="L21" i="62"/>
  <c r="N21" i="62"/>
  <c r="V21" i="62" s="1"/>
  <c r="J65" i="53"/>
  <c r="K65" i="53"/>
  <c r="L65" i="53"/>
  <c r="R65" i="53" s="1"/>
  <c r="N65" i="53"/>
  <c r="V65" i="53" s="1"/>
  <c r="T65" i="53"/>
  <c r="J13" i="53"/>
  <c r="K13" i="53"/>
  <c r="L13" i="53"/>
  <c r="R13" i="53" s="1"/>
  <c r="N13" i="53"/>
  <c r="V13" i="53" s="1"/>
  <c r="T13" i="53"/>
  <c r="J72" i="53"/>
  <c r="K72" i="53"/>
  <c r="L72" i="53"/>
  <c r="R72" i="53" s="1"/>
  <c r="N72" i="53"/>
  <c r="V72" i="53" s="1"/>
  <c r="T72" i="53"/>
  <c r="J39" i="53"/>
  <c r="K39" i="53"/>
  <c r="L39" i="53"/>
  <c r="N39" i="53"/>
  <c r="V39" i="53" s="1"/>
  <c r="T39" i="53"/>
  <c r="J55" i="53"/>
  <c r="K55" i="53"/>
  <c r="L55" i="53"/>
  <c r="R55" i="53" s="1"/>
  <c r="N55" i="53"/>
  <c r="V55" i="53" s="1"/>
  <c r="J59" i="53"/>
  <c r="K59" i="53"/>
  <c r="L59" i="53"/>
  <c r="R59" i="53" s="1"/>
  <c r="N59" i="53"/>
  <c r="V59" i="53" s="1"/>
  <c r="J27" i="53"/>
  <c r="K27" i="53"/>
  <c r="L27" i="53"/>
  <c r="R27" i="53" s="1"/>
  <c r="N27" i="53"/>
  <c r="V27" i="53" s="1"/>
  <c r="J9" i="53"/>
  <c r="K9" i="53"/>
  <c r="L9" i="53"/>
  <c r="R9" i="53" s="1"/>
  <c r="N9" i="53"/>
  <c r="V9" i="53" s="1"/>
  <c r="T9" i="53"/>
  <c r="J7" i="53"/>
  <c r="K7" i="53"/>
  <c r="L7" i="53"/>
  <c r="R7" i="53" s="1"/>
  <c r="N7" i="53"/>
  <c r="V7" i="53" s="1"/>
  <c r="T7" i="53"/>
  <c r="J30" i="53"/>
  <c r="K30" i="53"/>
  <c r="L30" i="53"/>
  <c r="N30" i="53"/>
  <c r="V30" i="53" s="1"/>
  <c r="T30" i="53"/>
  <c r="J28" i="53"/>
  <c r="K28" i="53"/>
  <c r="L28" i="53"/>
  <c r="N28" i="53"/>
  <c r="V28" i="53" s="1"/>
  <c r="T28" i="53"/>
  <c r="J19" i="53"/>
  <c r="K19" i="53"/>
  <c r="L19" i="53"/>
  <c r="R19" i="53" s="1"/>
  <c r="N19" i="53"/>
  <c r="V19" i="53" s="1"/>
  <c r="T19" i="53"/>
  <c r="J41" i="53"/>
  <c r="K41" i="53"/>
  <c r="L41" i="53"/>
  <c r="N41" i="53"/>
  <c r="V41" i="53" s="1"/>
  <c r="T41" i="53"/>
  <c r="J21" i="53"/>
  <c r="K21" i="53"/>
  <c r="L21" i="53"/>
  <c r="R21" i="53" s="1"/>
  <c r="N21" i="53"/>
  <c r="V21" i="53" s="1"/>
  <c r="T21" i="53"/>
  <c r="J66" i="53"/>
  <c r="K66" i="53"/>
  <c r="L66" i="53"/>
  <c r="R66" i="53" s="1"/>
  <c r="N66" i="53"/>
  <c r="V66" i="53" s="1"/>
  <c r="T66" i="53"/>
  <c r="J49" i="53"/>
  <c r="K49" i="53"/>
  <c r="L49" i="53"/>
  <c r="R49" i="53" s="1"/>
  <c r="N49" i="53"/>
  <c r="V49" i="53" s="1"/>
  <c r="T49" i="53"/>
  <c r="J35" i="53"/>
  <c r="K35" i="53"/>
  <c r="L35" i="53"/>
  <c r="N35" i="53"/>
  <c r="V35" i="53" s="1"/>
  <c r="T35" i="53"/>
  <c r="J31" i="53"/>
  <c r="K31" i="53"/>
  <c r="L31" i="53"/>
  <c r="R31" i="53" s="1"/>
  <c r="N31" i="53"/>
  <c r="V31" i="53" s="1"/>
  <c r="T31" i="53"/>
  <c r="J57" i="53"/>
  <c r="K57" i="53"/>
  <c r="L57" i="53"/>
  <c r="R57" i="53" s="1"/>
  <c r="N57" i="53"/>
  <c r="V57" i="53" s="1"/>
  <c r="T57" i="53"/>
  <c r="J24" i="53"/>
  <c r="K24" i="53"/>
  <c r="L24" i="53"/>
  <c r="R24" i="53" s="1"/>
  <c r="N24" i="53"/>
  <c r="V24" i="53" s="1"/>
  <c r="T24" i="53"/>
  <c r="J8" i="60"/>
  <c r="K8" i="60"/>
  <c r="L8" i="60"/>
  <c r="N8" i="60"/>
  <c r="V8" i="60" s="1"/>
  <c r="T8" i="60"/>
  <c r="J7" i="60"/>
  <c r="K7" i="60"/>
  <c r="L7" i="60"/>
  <c r="N7" i="60"/>
  <c r="V7" i="60" s="1"/>
  <c r="T7" i="60"/>
  <c r="J45" i="63"/>
  <c r="K45" i="63"/>
  <c r="Q45" i="63" s="1"/>
  <c r="L45" i="63"/>
  <c r="N45" i="63"/>
  <c r="V45" i="63" s="1"/>
  <c r="T45" i="63"/>
  <c r="J23" i="62"/>
  <c r="K23" i="62"/>
  <c r="Q23" i="62" s="1"/>
  <c r="L23" i="62"/>
  <c r="N23" i="62"/>
  <c r="V23" i="62" s="1"/>
  <c r="J12" i="62"/>
  <c r="K12" i="62"/>
  <c r="Q12" i="62" s="1"/>
  <c r="L12" i="62"/>
  <c r="N12" i="62"/>
  <c r="V12" i="62" s="1"/>
  <c r="J24" i="62"/>
  <c r="K24" i="62"/>
  <c r="L24" i="62"/>
  <c r="N24" i="62"/>
  <c r="V24" i="62" s="1"/>
  <c r="J61" i="53"/>
  <c r="K61" i="53"/>
  <c r="L61" i="53"/>
  <c r="R61" i="53" s="1"/>
  <c r="N61" i="53"/>
  <c r="V61" i="53" s="1"/>
  <c r="T61" i="53"/>
  <c r="J38" i="63"/>
  <c r="K38" i="63"/>
  <c r="Q38" i="63" s="1"/>
  <c r="L38" i="63"/>
  <c r="R38" i="63" s="1"/>
  <c r="N38" i="63"/>
  <c r="V38" i="63" s="1"/>
  <c r="J32" i="53"/>
  <c r="K32" i="53"/>
  <c r="L32" i="53"/>
  <c r="R32" i="53" s="1"/>
  <c r="N32" i="53"/>
  <c r="V32" i="53" s="1"/>
  <c r="T32" i="53"/>
  <c r="J40" i="53"/>
  <c r="K40" i="53"/>
  <c r="L40" i="53"/>
  <c r="R40" i="53" s="1"/>
  <c r="N40" i="53"/>
  <c r="V40" i="53" s="1"/>
  <c r="T40" i="53"/>
  <c r="J17" i="53"/>
  <c r="K17" i="53"/>
  <c r="L17" i="53"/>
  <c r="R17" i="53" s="1"/>
  <c r="N17" i="53"/>
  <c r="V17" i="53" s="1"/>
  <c r="T17" i="53"/>
  <c r="J16" i="60"/>
  <c r="K16" i="60"/>
  <c r="L16" i="60"/>
  <c r="N16" i="60"/>
  <c r="V16" i="60" s="1"/>
  <c r="T16" i="60"/>
  <c r="J17" i="60"/>
  <c r="K17" i="60"/>
  <c r="L17" i="60"/>
  <c r="N17" i="60"/>
  <c r="V17" i="60" s="1"/>
  <c r="T17" i="60"/>
  <c r="T30" i="62"/>
  <c r="N30" i="62"/>
  <c r="V30" i="62" s="1"/>
  <c r="L30" i="62"/>
  <c r="K30" i="62"/>
  <c r="J30" i="62"/>
  <c r="T10" i="62"/>
  <c r="N10" i="62"/>
  <c r="V10" i="62" s="1"/>
  <c r="L10" i="62"/>
  <c r="K10" i="62"/>
  <c r="J10" i="62"/>
  <c r="J14" i="62"/>
  <c r="K14" i="62"/>
  <c r="L14" i="62"/>
  <c r="R14" i="62" s="1"/>
  <c r="N14" i="62"/>
  <c r="V14" i="62" s="1"/>
  <c r="T14" i="62"/>
  <c r="J16" i="57"/>
  <c r="K16" i="57"/>
  <c r="L16" i="57"/>
  <c r="J7" i="57"/>
  <c r="K7" i="57"/>
  <c r="L7" i="57"/>
  <c r="J14" i="57"/>
  <c r="K14" i="57"/>
  <c r="L14" i="57"/>
  <c r="J11" i="57"/>
  <c r="K11" i="57"/>
  <c r="L11" i="57"/>
  <c r="J12" i="57"/>
  <c r="K12" i="57"/>
  <c r="L12" i="57"/>
  <c r="J42" i="55"/>
  <c r="K42" i="55"/>
  <c r="L42" i="55"/>
  <c r="J40" i="55"/>
  <c r="K40" i="55"/>
  <c r="L40" i="55"/>
  <c r="J27" i="55"/>
  <c r="K27" i="55"/>
  <c r="L27" i="55"/>
  <c r="J31" i="55"/>
  <c r="K31" i="55"/>
  <c r="L31" i="55"/>
  <c r="J59" i="55"/>
  <c r="K59" i="55"/>
  <c r="L59" i="55"/>
  <c r="J24" i="55"/>
  <c r="K24" i="55"/>
  <c r="L24" i="55"/>
  <c r="J45" i="55"/>
  <c r="K45" i="55"/>
  <c r="L45" i="55"/>
  <c r="J48" i="55"/>
  <c r="K48" i="55"/>
  <c r="L48" i="55"/>
  <c r="J54" i="55"/>
  <c r="K54" i="55"/>
  <c r="L54" i="55"/>
  <c r="J18" i="55"/>
  <c r="K18" i="55"/>
  <c r="L18" i="55"/>
  <c r="J38" i="55"/>
  <c r="K38" i="55"/>
  <c r="L38" i="55"/>
  <c r="J9" i="55"/>
  <c r="K9" i="55"/>
  <c r="L9" i="55"/>
  <c r="J25" i="55"/>
  <c r="K25" i="55"/>
  <c r="L25" i="55"/>
  <c r="J10" i="55"/>
  <c r="K10" i="55"/>
  <c r="L10" i="55"/>
  <c r="J6" i="55"/>
  <c r="K6" i="55"/>
  <c r="L6" i="55"/>
  <c r="J47" i="55"/>
  <c r="K47" i="55"/>
  <c r="L47" i="55"/>
  <c r="J50" i="55"/>
  <c r="K50" i="55"/>
  <c r="L50" i="55"/>
  <c r="J39" i="55"/>
  <c r="P41" i="55" s="1"/>
  <c r="K39" i="55"/>
  <c r="L39" i="55"/>
  <c r="J11" i="55"/>
  <c r="K11" i="55"/>
  <c r="L11" i="55"/>
  <c r="J13" i="73"/>
  <c r="K13" i="73"/>
  <c r="L13" i="73"/>
  <c r="J8" i="73"/>
  <c r="K8" i="73"/>
  <c r="L8" i="73"/>
  <c r="J19" i="73"/>
  <c r="K19" i="73"/>
  <c r="L19" i="73"/>
  <c r="J5" i="73"/>
  <c r="K5" i="73"/>
  <c r="L5" i="73"/>
  <c r="J6" i="73"/>
  <c r="K6" i="73"/>
  <c r="L6" i="73"/>
  <c r="J14" i="73"/>
  <c r="K14" i="73"/>
  <c r="L14" i="73"/>
  <c r="J11" i="53"/>
  <c r="K11" i="53"/>
  <c r="L11" i="53"/>
  <c r="J56" i="53"/>
  <c r="K56" i="53"/>
  <c r="L56" i="53"/>
  <c r="J46" i="53"/>
  <c r="K46" i="53"/>
  <c r="L46" i="53"/>
  <c r="J38" i="53"/>
  <c r="K38" i="53"/>
  <c r="L38" i="53"/>
  <c r="J37" i="53"/>
  <c r="K37" i="53"/>
  <c r="L37" i="53"/>
  <c r="J44" i="53"/>
  <c r="K44" i="53"/>
  <c r="L44" i="53"/>
  <c r="J16" i="53"/>
  <c r="K16" i="53"/>
  <c r="L16" i="53"/>
  <c r="J12" i="53"/>
  <c r="K12" i="53"/>
  <c r="L12" i="53"/>
  <c r="J53" i="53"/>
  <c r="K53" i="53"/>
  <c r="L53" i="53"/>
  <c r="J73" i="53"/>
  <c r="K73" i="53"/>
  <c r="L73" i="53"/>
  <c r="J20" i="53"/>
  <c r="K20" i="53"/>
  <c r="L20" i="53"/>
  <c r="J25" i="53"/>
  <c r="K25" i="53"/>
  <c r="L25" i="53"/>
  <c r="J47" i="53"/>
  <c r="K47" i="53"/>
  <c r="L47" i="53"/>
  <c r="J62" i="53"/>
  <c r="K62" i="53"/>
  <c r="L62" i="53"/>
  <c r="J6" i="53"/>
  <c r="K6" i="53"/>
  <c r="L6" i="53"/>
  <c r="J42" i="53"/>
  <c r="K42" i="53"/>
  <c r="L42" i="53"/>
  <c r="J43" i="53"/>
  <c r="K43" i="53"/>
  <c r="L43" i="53"/>
  <c r="J5" i="53"/>
  <c r="K5" i="53"/>
  <c r="L5" i="53"/>
  <c r="J18" i="53"/>
  <c r="K18" i="53"/>
  <c r="L18" i="53"/>
  <c r="J78" i="53"/>
  <c r="K78" i="53"/>
  <c r="L78" i="53"/>
  <c r="L64" i="53"/>
  <c r="K64" i="53"/>
  <c r="J64" i="53"/>
  <c r="J15" i="60"/>
  <c r="K15" i="60"/>
  <c r="L15" i="60"/>
  <c r="J23" i="60"/>
  <c r="K23" i="60"/>
  <c r="L23" i="60"/>
  <c r="J21" i="60"/>
  <c r="K21" i="60"/>
  <c r="L21" i="60"/>
  <c r="J12" i="60"/>
  <c r="K12" i="60"/>
  <c r="L12" i="60"/>
  <c r="J9" i="60"/>
  <c r="K9" i="60"/>
  <c r="L9" i="60"/>
  <c r="J34" i="60"/>
  <c r="K34" i="60"/>
  <c r="L34" i="60"/>
  <c r="J5" i="60"/>
  <c r="K5" i="60"/>
  <c r="L5" i="60"/>
  <c r="J14" i="60"/>
  <c r="K14" i="60"/>
  <c r="L14" i="60"/>
  <c r="J14" i="67"/>
  <c r="K14" i="67"/>
  <c r="L14" i="67"/>
  <c r="J10" i="67"/>
  <c r="K10" i="67"/>
  <c r="L10" i="67"/>
  <c r="L15" i="67"/>
  <c r="K15" i="67"/>
  <c r="J15" i="67"/>
  <c r="J9" i="66"/>
  <c r="P13" i="66" s="1"/>
  <c r="K9" i="66"/>
  <c r="L9" i="66"/>
  <c r="J10" i="66"/>
  <c r="K10" i="66"/>
  <c r="L10" i="66"/>
  <c r="J5" i="66"/>
  <c r="K5" i="66"/>
  <c r="L5" i="66"/>
  <c r="J33" i="64"/>
  <c r="K33" i="64"/>
  <c r="L33" i="64"/>
  <c r="J14" i="64"/>
  <c r="K14" i="64"/>
  <c r="L14" i="64"/>
  <c r="J12" i="64"/>
  <c r="K12" i="64"/>
  <c r="L12" i="64"/>
  <c r="J8" i="64"/>
  <c r="K8" i="64"/>
  <c r="L8" i="64"/>
  <c r="J26" i="64"/>
  <c r="K26" i="64"/>
  <c r="L26" i="64"/>
  <c r="J15" i="64"/>
  <c r="K15" i="64"/>
  <c r="L15" i="64"/>
  <c r="J25" i="64"/>
  <c r="K25" i="64"/>
  <c r="L25" i="64"/>
  <c r="J19" i="64"/>
  <c r="K19" i="64"/>
  <c r="L19" i="64"/>
  <c r="J32" i="64"/>
  <c r="K32" i="64"/>
  <c r="L32" i="64"/>
  <c r="J11" i="63"/>
  <c r="K11" i="63"/>
  <c r="L11" i="63"/>
  <c r="J13" i="63"/>
  <c r="K13" i="63"/>
  <c r="L13" i="63"/>
  <c r="J58" i="63"/>
  <c r="K58" i="63"/>
  <c r="L58" i="63"/>
  <c r="J59" i="63"/>
  <c r="K59" i="63"/>
  <c r="L59" i="63"/>
  <c r="J60" i="63"/>
  <c r="K60" i="63"/>
  <c r="L60" i="63"/>
  <c r="J62" i="63"/>
  <c r="K62" i="63"/>
  <c r="L62" i="63"/>
  <c r="J9" i="63"/>
  <c r="K9" i="63"/>
  <c r="L9" i="63"/>
  <c r="J10" i="63"/>
  <c r="K10" i="63"/>
  <c r="L10" i="63"/>
  <c r="J15" i="63"/>
  <c r="K15" i="63"/>
  <c r="L15" i="63"/>
  <c r="J56" i="63"/>
  <c r="K56" i="63"/>
  <c r="L56" i="63"/>
  <c r="J29" i="63"/>
  <c r="K29" i="63"/>
  <c r="L29" i="63"/>
  <c r="J19" i="63"/>
  <c r="K19" i="63"/>
  <c r="L19" i="63"/>
  <c r="J52" i="63"/>
  <c r="K52" i="63"/>
  <c r="L52" i="63"/>
  <c r="J53" i="63"/>
  <c r="K53" i="63"/>
  <c r="L53" i="63"/>
  <c r="J32" i="63"/>
  <c r="K32" i="63"/>
  <c r="L32" i="63"/>
  <c r="J24" i="63"/>
  <c r="K24" i="63"/>
  <c r="L24" i="63"/>
  <c r="J23" i="63"/>
  <c r="K23" i="63"/>
  <c r="L23" i="63"/>
  <c r="J21" i="63"/>
  <c r="K21" i="63"/>
  <c r="L21" i="63"/>
  <c r="J35" i="63"/>
  <c r="K35" i="63"/>
  <c r="L35" i="63"/>
  <c r="J28" i="63"/>
  <c r="K28" i="63"/>
  <c r="L28" i="63"/>
  <c r="J22" i="63"/>
  <c r="K22" i="63"/>
  <c r="L22" i="63"/>
  <c r="J46" i="63"/>
  <c r="K46" i="63"/>
  <c r="L46" i="63"/>
  <c r="J47" i="63"/>
  <c r="K47" i="63"/>
  <c r="L47" i="63"/>
  <c r="J48" i="63"/>
  <c r="K48" i="63"/>
  <c r="L48" i="63"/>
  <c r="J49" i="63"/>
  <c r="K49" i="63"/>
  <c r="L49" i="63"/>
  <c r="J36" i="63"/>
  <c r="K36" i="63"/>
  <c r="L36" i="63"/>
  <c r="J37" i="63"/>
  <c r="K37" i="63"/>
  <c r="L37" i="63"/>
  <c r="J14" i="63"/>
  <c r="K14" i="63"/>
  <c r="L14" i="63"/>
  <c r="J44" i="63"/>
  <c r="K44" i="63"/>
  <c r="L44" i="63"/>
  <c r="J25" i="63"/>
  <c r="K25" i="63"/>
  <c r="L25" i="63"/>
  <c r="J39" i="63"/>
  <c r="K39" i="63"/>
  <c r="L39" i="63"/>
  <c r="J18" i="63"/>
  <c r="K18" i="63"/>
  <c r="L18" i="63"/>
  <c r="J5" i="63"/>
  <c r="K5" i="63"/>
  <c r="L5" i="63"/>
  <c r="L43" i="63"/>
  <c r="K43" i="63"/>
  <c r="J43" i="63"/>
  <c r="J18" i="62"/>
  <c r="K18" i="62"/>
  <c r="L18" i="62"/>
  <c r="J26" i="62"/>
  <c r="K26" i="62"/>
  <c r="L26" i="62"/>
  <c r="J7" i="62"/>
  <c r="K7" i="62"/>
  <c r="L7" i="62"/>
  <c r="J5" i="62"/>
  <c r="K5" i="62"/>
  <c r="L5" i="62"/>
  <c r="J15" i="62"/>
  <c r="K15" i="62"/>
  <c r="L15" i="62"/>
  <c r="J17" i="62"/>
  <c r="K17" i="62"/>
  <c r="L17" i="62"/>
  <c r="J25" i="62"/>
  <c r="K25" i="62"/>
  <c r="L25" i="62"/>
  <c r="L8" i="62"/>
  <c r="K8" i="62"/>
  <c r="N58" i="63"/>
  <c r="P18" i="57" l="1"/>
  <c r="P36" i="55"/>
  <c r="P30" i="73"/>
  <c r="P28" i="73"/>
  <c r="P68" i="53"/>
  <c r="P15" i="57"/>
  <c r="P10" i="57"/>
  <c r="P9" i="57"/>
  <c r="P17" i="57"/>
  <c r="P7" i="75"/>
  <c r="P9" i="75"/>
  <c r="P6" i="75"/>
  <c r="P51" i="55"/>
  <c r="P46" i="55"/>
  <c r="P44" i="55"/>
  <c r="P43" i="55"/>
  <c r="P49" i="55"/>
  <c r="P34" i="55"/>
  <c r="P35" i="55"/>
  <c r="P32" i="55"/>
  <c r="P28" i="55"/>
  <c r="P29" i="55"/>
  <c r="P26" i="55"/>
  <c r="P22" i="55"/>
  <c r="P15" i="55"/>
  <c r="P14" i="55"/>
  <c r="P16" i="55"/>
  <c r="P20" i="73"/>
  <c r="P21" i="73"/>
  <c r="P15" i="73"/>
  <c r="P27" i="73"/>
  <c r="P26" i="73"/>
  <c r="P29" i="73"/>
  <c r="P25" i="73"/>
  <c r="P16" i="73"/>
  <c r="P12" i="73"/>
  <c r="P9" i="73"/>
  <c r="Q67" i="53"/>
  <c r="Q71" i="53"/>
  <c r="Q70" i="53"/>
  <c r="Q63" i="53"/>
  <c r="Q68" i="53"/>
  <c r="Q60" i="53"/>
  <c r="Q69" i="53"/>
  <c r="Q58" i="53"/>
  <c r="Q54" i="53"/>
  <c r="Q52" i="53"/>
  <c r="Q48" i="53"/>
  <c r="Q45" i="53"/>
  <c r="Q33" i="53"/>
  <c r="Q36" i="53"/>
  <c r="Q22" i="53"/>
  <c r="Q23" i="53"/>
  <c r="Q26" i="53"/>
  <c r="Q14" i="53"/>
  <c r="Q8" i="53"/>
  <c r="Q15" i="53"/>
  <c r="Q10" i="53"/>
  <c r="P67" i="53"/>
  <c r="P70" i="53"/>
  <c r="P63" i="53"/>
  <c r="P71" i="53"/>
  <c r="P60" i="53"/>
  <c r="P69" i="53"/>
  <c r="P58" i="53"/>
  <c r="P54" i="53"/>
  <c r="P48" i="53"/>
  <c r="P45" i="53"/>
  <c r="P52" i="53"/>
  <c r="P33" i="53"/>
  <c r="P36" i="53"/>
  <c r="P22" i="53"/>
  <c r="P23" i="53"/>
  <c r="P26" i="53"/>
  <c r="P15" i="53"/>
  <c r="P14" i="53"/>
  <c r="P8" i="53"/>
  <c r="P31" i="60"/>
  <c r="P25" i="60"/>
  <c r="P29" i="60"/>
  <c r="P27" i="60"/>
  <c r="P30" i="60"/>
  <c r="P22" i="60"/>
  <c r="P19" i="60"/>
  <c r="P20" i="60"/>
  <c r="P24" i="60"/>
  <c r="P11" i="60"/>
  <c r="V32" i="67"/>
  <c r="P13" i="67"/>
  <c r="P23" i="67"/>
  <c r="P19" i="67"/>
  <c r="P25" i="67"/>
  <c r="P26" i="67"/>
  <c r="P24" i="67"/>
  <c r="P22" i="67"/>
  <c r="P8" i="67"/>
  <c r="P6" i="67"/>
  <c r="P11" i="67"/>
  <c r="P7" i="67"/>
  <c r="P5" i="67"/>
  <c r="P14" i="66"/>
  <c r="P11" i="66"/>
  <c r="P6" i="66"/>
  <c r="P8" i="66"/>
  <c r="P12" i="66"/>
  <c r="P7" i="66"/>
  <c r="P28" i="65"/>
  <c r="P27" i="65"/>
  <c r="P35" i="65"/>
  <c r="P26" i="65"/>
  <c r="P18" i="65"/>
  <c r="P16" i="65"/>
  <c r="P13" i="65"/>
  <c r="P7" i="65"/>
  <c r="P29" i="64"/>
  <c r="P27" i="64"/>
  <c r="P23" i="64"/>
  <c r="P21" i="64"/>
  <c r="P24" i="64"/>
  <c r="P22" i="64"/>
  <c r="P18" i="64"/>
  <c r="P16" i="64"/>
  <c r="P9" i="64"/>
  <c r="P13" i="64"/>
  <c r="P10" i="64"/>
  <c r="P5" i="64"/>
  <c r="P41" i="63"/>
  <c r="P40" i="63"/>
  <c r="P33" i="63"/>
  <c r="P34" i="63"/>
  <c r="P31" i="63"/>
  <c r="P27" i="63"/>
  <c r="P17" i="63"/>
  <c r="P16" i="63"/>
  <c r="P6" i="63"/>
  <c r="P12" i="63"/>
  <c r="P7" i="63"/>
  <c r="Q10" i="75"/>
  <c r="Q11" i="75"/>
  <c r="P10" i="75"/>
  <c r="P11" i="75"/>
  <c r="R8" i="75"/>
  <c r="P8" i="75"/>
  <c r="P42" i="63"/>
  <c r="P29" i="65"/>
  <c r="P25" i="65"/>
  <c r="P19" i="65"/>
  <c r="Q13" i="57"/>
  <c r="P13" i="57"/>
  <c r="R17" i="55"/>
  <c r="R18" i="60"/>
  <c r="Q28" i="67"/>
  <c r="Q30" i="65"/>
  <c r="R5" i="75"/>
  <c r="R11" i="64"/>
  <c r="R35" i="53"/>
  <c r="Q10" i="65"/>
  <c r="R30" i="53"/>
  <c r="R8" i="63"/>
  <c r="Q42" i="63"/>
  <c r="P50" i="63"/>
  <c r="P6" i="65"/>
  <c r="P20" i="63"/>
  <c r="P21" i="67"/>
  <c r="P16" i="67"/>
  <c r="P12" i="67"/>
  <c r="M50" i="63"/>
  <c r="P31" i="65"/>
  <c r="P14" i="65"/>
  <c r="P9" i="65"/>
  <c r="P36" i="65"/>
  <c r="P23" i="73"/>
  <c r="P13" i="60"/>
  <c r="P26" i="60"/>
  <c r="P37" i="55"/>
  <c r="P21" i="55"/>
  <c r="P23" i="55"/>
  <c r="M23" i="73"/>
  <c r="M21" i="55"/>
  <c r="R5" i="57"/>
  <c r="R33" i="55"/>
  <c r="Q18" i="73"/>
  <c r="R10" i="73"/>
  <c r="R17" i="73"/>
  <c r="R39" i="53"/>
  <c r="Q8" i="60"/>
  <c r="M13" i="60"/>
  <c r="Q13" i="60"/>
  <c r="R26" i="60"/>
  <c r="R17" i="67"/>
  <c r="R31" i="65"/>
  <c r="M55" i="63"/>
  <c r="M31" i="65"/>
  <c r="R14" i="65"/>
  <c r="R15" i="65"/>
  <c r="Q20" i="67"/>
  <c r="R17" i="66"/>
  <c r="P55" i="63"/>
  <c r="R12" i="62"/>
  <c r="Q6" i="62"/>
  <c r="R21" i="62"/>
  <c r="M6" i="62"/>
  <c r="Q21" i="55"/>
  <c r="Q33" i="55"/>
  <c r="Q21" i="67"/>
  <c r="Q16" i="67"/>
  <c r="Q12" i="67"/>
  <c r="Q9" i="67"/>
  <c r="Q55" i="63"/>
  <c r="Q38" i="65"/>
  <c r="Q7" i="55"/>
  <c r="Q55" i="55"/>
  <c r="Q20" i="65"/>
  <c r="Q6" i="65"/>
  <c r="Q23" i="65"/>
  <c r="Q52" i="55"/>
  <c r="Q20" i="55"/>
  <c r="Q39" i="65"/>
  <c r="Q13" i="55"/>
  <c r="Q5" i="65"/>
  <c r="Q12" i="55"/>
  <c r="Q53" i="55"/>
  <c r="Q19" i="65"/>
  <c r="Q5" i="55"/>
  <c r="R9" i="65"/>
  <c r="R41" i="53"/>
  <c r="R10" i="53"/>
  <c r="R24" i="65"/>
  <c r="R8" i="55"/>
  <c r="R41" i="65"/>
  <c r="Q23" i="73"/>
  <c r="Q6" i="60"/>
  <c r="Q11" i="62"/>
  <c r="Q11" i="64"/>
  <c r="Q7" i="64"/>
  <c r="Q29" i="53"/>
  <c r="Q51" i="53"/>
  <c r="Q76" i="53"/>
  <c r="Q77" i="53"/>
  <c r="Q50" i="53"/>
  <c r="Q26" i="63"/>
  <c r="R58" i="63"/>
  <c r="Q8" i="63"/>
  <c r="R28" i="53"/>
  <c r="M26" i="60"/>
  <c r="R30" i="62"/>
  <c r="R45" i="63"/>
  <c r="R24" i="62"/>
  <c r="R23" i="62"/>
  <c r="Q10" i="60"/>
  <c r="Q28" i="60"/>
  <c r="Q16" i="62"/>
  <c r="Q7" i="60"/>
  <c r="Q17" i="60"/>
  <c r="M23" i="55"/>
  <c r="Q23" i="55"/>
  <c r="Q26" i="60"/>
  <c r="M37" i="55"/>
  <c r="Q37" i="55"/>
  <c r="P20" i="55"/>
  <c r="M20" i="55"/>
  <c r="M18" i="73"/>
  <c r="M31" i="73"/>
  <c r="P50" i="53"/>
  <c r="P18" i="60"/>
  <c r="M18" i="60"/>
  <c r="M36" i="65"/>
  <c r="M37" i="65"/>
  <c r="M46" i="65"/>
  <c r="M11" i="65"/>
  <c r="M32" i="65"/>
  <c r="M8" i="65"/>
  <c r="M12" i="65"/>
  <c r="M40" i="65"/>
  <c r="M6" i="65"/>
  <c r="M14" i="65"/>
  <c r="M5" i="65"/>
  <c r="M10" i="65"/>
  <c r="M9" i="65"/>
  <c r="M22" i="65"/>
  <c r="M21" i="65"/>
  <c r="M34" i="65"/>
  <c r="M23" i="65"/>
  <c r="M30" i="65"/>
  <c r="M20" i="63"/>
  <c r="P5" i="65"/>
  <c r="Q36" i="65"/>
  <c r="P40" i="65"/>
  <c r="P22" i="65"/>
  <c r="M29" i="65"/>
  <c r="P11" i="65"/>
  <c r="P21" i="65"/>
  <c r="M15" i="65"/>
  <c r="Q8" i="65"/>
  <c r="Q34" i="65"/>
  <c r="M39" i="65"/>
  <c r="P39" i="65"/>
  <c r="P10" i="65"/>
  <c r="M33" i="65"/>
  <c r="M19" i="65"/>
  <c r="Q46" i="65"/>
  <c r="M27" i="65"/>
  <c r="R23" i="65"/>
  <c r="Q40" i="65"/>
  <c r="M20" i="65"/>
  <c r="P37" i="65"/>
  <c r="M24" i="65"/>
  <c r="P33" i="65"/>
  <c r="M25" i="65"/>
  <c r="Q21" i="65"/>
  <c r="P8" i="65"/>
  <c r="P30" i="65"/>
  <c r="M17" i="65"/>
  <c r="M41" i="65"/>
  <c r="P41" i="65"/>
  <c r="P34" i="65"/>
  <c r="Q27" i="65"/>
  <c r="M38" i="65"/>
  <c r="Q12" i="65"/>
  <c r="Q24" i="65"/>
  <c r="P12" i="65"/>
  <c r="Q17" i="65"/>
  <c r="P38" i="65"/>
  <c r="Q11" i="65"/>
  <c r="Q22" i="65"/>
  <c r="Q9" i="65"/>
  <c r="Q25" i="65"/>
  <c r="Q29" i="65"/>
  <c r="Q32" i="65"/>
  <c r="Q37" i="65"/>
  <c r="P24" i="65"/>
  <c r="P17" i="65"/>
  <c r="R10" i="65"/>
  <c r="Q33" i="65"/>
  <c r="P32" i="65"/>
  <c r="P23" i="65"/>
  <c r="P15" i="65"/>
  <c r="P20" i="65"/>
  <c r="Q20" i="63"/>
  <c r="M7" i="55"/>
  <c r="M50" i="53"/>
  <c r="M51" i="53"/>
  <c r="Q18" i="60"/>
  <c r="M6" i="60"/>
  <c r="P5" i="75"/>
  <c r="P12" i="55"/>
  <c r="M52" i="55"/>
  <c r="M12" i="55"/>
  <c r="P7" i="55"/>
  <c r="M13" i="55"/>
  <c r="M5" i="55"/>
  <c r="P5" i="55"/>
  <c r="P52" i="55"/>
  <c r="P13" i="55"/>
  <c r="M19" i="55"/>
  <c r="Q19" i="55"/>
  <c r="P11" i="73"/>
  <c r="P18" i="73"/>
  <c r="M11" i="73"/>
  <c r="P24" i="73"/>
  <c r="P7" i="73"/>
  <c r="P31" i="73"/>
  <c r="P22" i="73"/>
  <c r="P10" i="73"/>
  <c r="P17" i="73"/>
  <c r="M17" i="73"/>
  <c r="P65" i="53"/>
  <c r="P30" i="53"/>
  <c r="P27" i="53"/>
  <c r="P17" i="53"/>
  <c r="P13" i="53"/>
  <c r="P40" i="53"/>
  <c r="P7" i="53"/>
  <c r="P19" i="53"/>
  <c r="P51" i="53"/>
  <c r="M29" i="53"/>
  <c r="M77" i="53"/>
  <c r="P72" i="53"/>
  <c r="P10" i="53"/>
  <c r="M10" i="53"/>
  <c r="P9" i="53"/>
  <c r="P21" i="53"/>
  <c r="P32" i="53"/>
  <c r="P84" i="53"/>
  <c r="P34" i="53"/>
  <c r="P29" i="53"/>
  <c r="P66" i="53"/>
  <c r="P31" i="53"/>
  <c r="P35" i="53"/>
  <c r="P24" i="53"/>
  <c r="P77" i="53"/>
  <c r="P76" i="53"/>
  <c r="M76" i="53"/>
  <c r="M65" i="53"/>
  <c r="P28" i="60"/>
  <c r="P7" i="60"/>
  <c r="P16" i="60"/>
  <c r="P8" i="60"/>
  <c r="P10" i="60"/>
  <c r="P6" i="60"/>
  <c r="P17" i="60"/>
  <c r="M28" i="60"/>
  <c r="M34" i="53"/>
  <c r="M30" i="63"/>
  <c r="P34" i="64"/>
  <c r="P18" i="67"/>
  <c r="M17" i="66"/>
  <c r="P16" i="66"/>
  <c r="P17" i="66"/>
  <c r="P32" i="67"/>
  <c r="P27" i="67"/>
  <c r="P28" i="67"/>
  <c r="P20" i="67"/>
  <c r="M20" i="67"/>
  <c r="P9" i="67"/>
  <c r="P7" i="64"/>
  <c r="P20" i="64"/>
  <c r="P30" i="64"/>
  <c r="P17" i="64"/>
  <c r="P11" i="64"/>
  <c r="M30" i="64"/>
  <c r="P28" i="64"/>
  <c r="P54" i="63"/>
  <c r="M54" i="63"/>
  <c r="P45" i="63"/>
  <c r="P38" i="63"/>
  <c r="P30" i="63"/>
  <c r="P26" i="63"/>
  <c r="M16" i="66"/>
  <c r="Q30" i="64"/>
  <c r="M28" i="64"/>
  <c r="Q28" i="64"/>
  <c r="Q54" i="63"/>
  <c r="Q30" i="63"/>
  <c r="M13" i="62"/>
  <c r="P33" i="55"/>
  <c r="M24" i="73"/>
  <c r="M10" i="73"/>
  <c r="Q13" i="62"/>
  <c r="M16" i="62"/>
  <c r="Q14" i="62"/>
  <c r="Q5" i="57"/>
  <c r="Q6" i="57"/>
  <c r="M33" i="55"/>
  <c r="P19" i="55"/>
  <c r="P8" i="55"/>
  <c r="P30" i="55"/>
  <c r="P53" i="55"/>
  <c r="P17" i="55"/>
  <c r="Q20" i="73"/>
  <c r="Q31" i="73"/>
  <c r="Q11" i="73"/>
  <c r="Q24" i="73"/>
  <c r="Q22" i="73"/>
  <c r="Q7" i="53"/>
  <c r="Q24" i="53"/>
  <c r="Q55" i="53"/>
  <c r="Q40" i="53"/>
  <c r="Q49" i="53"/>
  <c r="Q9" i="53"/>
  <c r="Q59" i="53"/>
  <c r="Q35" i="53"/>
  <c r="Q19" i="53"/>
  <c r="Q27" i="53"/>
  <c r="Q84" i="53"/>
  <c r="Q41" i="53"/>
  <c r="Q57" i="53"/>
  <c r="Q28" i="53"/>
  <c r="Q39" i="53"/>
  <c r="Q65" i="53"/>
  <c r="Q13" i="53"/>
  <c r="Q61" i="53"/>
  <c r="Q21" i="53"/>
  <c r="Q34" i="53"/>
  <c r="R16" i="60"/>
  <c r="R8" i="60"/>
  <c r="R17" i="60"/>
  <c r="R7" i="60"/>
  <c r="R9" i="67"/>
  <c r="R21" i="67"/>
  <c r="R16" i="67"/>
  <c r="R27" i="67"/>
  <c r="R28" i="67"/>
  <c r="R18" i="67"/>
  <c r="R12" i="67"/>
  <c r="R15" i="66"/>
  <c r="R16" i="66"/>
  <c r="M15" i="66"/>
  <c r="R6" i="64"/>
  <c r="R11" i="62"/>
  <c r="R10" i="62"/>
  <c r="M17" i="64"/>
  <c r="M10" i="60"/>
  <c r="R10" i="60"/>
  <c r="M8" i="60"/>
  <c r="Q10" i="73"/>
  <c r="M22" i="73"/>
  <c r="M7" i="73"/>
  <c r="M20" i="73"/>
  <c r="M8" i="55"/>
  <c r="M55" i="55"/>
  <c r="R28" i="60"/>
  <c r="M84" i="53"/>
  <c r="R17" i="64"/>
  <c r="M45" i="63"/>
  <c r="M8" i="63"/>
  <c r="M26" i="63"/>
  <c r="P8" i="63"/>
  <c r="M59" i="53"/>
  <c r="M39" i="53"/>
  <c r="M13" i="53"/>
  <c r="M55" i="53"/>
  <c r="M21" i="53"/>
  <c r="M9" i="53"/>
  <c r="P59" i="53"/>
  <c r="P55" i="53"/>
  <c r="P39" i="53"/>
  <c r="M49" i="53"/>
  <c r="M72" i="53"/>
  <c r="M21" i="62"/>
  <c r="M28" i="67"/>
  <c r="M5" i="75"/>
  <c r="Q5" i="75"/>
  <c r="M13" i="57"/>
  <c r="M5" i="57"/>
  <c r="M6" i="57"/>
  <c r="P6" i="57"/>
  <c r="P5" i="57"/>
  <c r="M27" i="67"/>
  <c r="M17" i="67"/>
  <c r="P15" i="66"/>
  <c r="P17" i="67"/>
  <c r="M21" i="67"/>
  <c r="M12" i="67"/>
  <c r="M18" i="67"/>
  <c r="M9" i="67"/>
  <c r="Q18" i="67"/>
  <c r="M11" i="57"/>
  <c r="M10" i="66"/>
  <c r="M9" i="66"/>
  <c r="S13" i="66" s="1"/>
  <c r="M14" i="67"/>
  <c r="M10" i="67"/>
  <c r="M16" i="57"/>
  <c r="M7" i="57"/>
  <c r="M14" i="57"/>
  <c r="M12" i="57"/>
  <c r="M5" i="66"/>
  <c r="M32" i="67"/>
  <c r="S32" i="72" s="1"/>
  <c r="M15" i="67"/>
  <c r="R32" i="67"/>
  <c r="M16" i="67"/>
  <c r="M20" i="57"/>
  <c r="S20" i="57" s="1"/>
  <c r="M14" i="64"/>
  <c r="M34" i="64"/>
  <c r="M7" i="64"/>
  <c r="M26" i="64"/>
  <c r="M12" i="64"/>
  <c r="Q34" i="64"/>
  <c r="M32" i="64"/>
  <c r="M33" i="64"/>
  <c r="M17" i="55"/>
  <c r="P55" i="55"/>
  <c r="M30" i="55"/>
  <c r="Q30" i="55"/>
  <c r="Q17" i="55"/>
  <c r="M53" i="55"/>
  <c r="Q7" i="73"/>
  <c r="M25" i="55"/>
  <c r="M6" i="55"/>
  <c r="M25" i="64"/>
  <c r="M24" i="55"/>
  <c r="M54" i="55"/>
  <c r="M48" i="55"/>
  <c r="M5" i="73"/>
  <c r="M14" i="73"/>
  <c r="M8" i="73"/>
  <c r="M19" i="64"/>
  <c r="M8" i="64"/>
  <c r="M6" i="64"/>
  <c r="M20" i="64"/>
  <c r="P6" i="64"/>
  <c r="M11" i="64"/>
  <c r="M15" i="64"/>
  <c r="M6" i="73"/>
  <c r="M27" i="55"/>
  <c r="M50" i="55"/>
  <c r="M9" i="55"/>
  <c r="M42" i="55"/>
  <c r="M59" i="55"/>
  <c r="M11" i="55"/>
  <c r="M10" i="55"/>
  <c r="M40" i="55"/>
  <c r="M31" i="55"/>
  <c r="M45" i="55"/>
  <c r="M47" i="55"/>
  <c r="M39" i="55"/>
  <c r="M18" i="55"/>
  <c r="M38" i="55"/>
  <c r="M13" i="73"/>
  <c r="M19" i="73"/>
  <c r="Q20" i="64"/>
  <c r="M23" i="62"/>
  <c r="M11" i="62"/>
  <c r="M38" i="63"/>
  <c r="Q72" i="53"/>
  <c r="P49" i="53"/>
  <c r="M35" i="53"/>
  <c r="M28" i="53"/>
  <c r="M27" i="53"/>
  <c r="M57" i="53"/>
  <c r="M7" i="53"/>
  <c r="M12" i="62"/>
  <c r="M24" i="62"/>
  <c r="M66" i="53"/>
  <c r="M41" i="53"/>
  <c r="P57" i="53"/>
  <c r="P28" i="53"/>
  <c r="M24" i="53"/>
  <c r="M31" i="53"/>
  <c r="M19" i="53"/>
  <c r="M30" i="53"/>
  <c r="M7" i="60"/>
  <c r="Q31" i="53"/>
  <c r="P41" i="53"/>
  <c r="Q30" i="53"/>
  <c r="Q66" i="53"/>
  <c r="M61" i="53"/>
  <c r="P61" i="53"/>
  <c r="Q24" i="62"/>
  <c r="M30" i="62"/>
  <c r="Q30" i="62"/>
  <c r="M32" i="53"/>
  <c r="M43" i="53"/>
  <c r="M10" i="62"/>
  <c r="Q10" i="62"/>
  <c r="M17" i="53"/>
  <c r="M53" i="53"/>
  <c r="M40" i="53"/>
  <c r="M18" i="53"/>
  <c r="M11" i="53"/>
  <c r="Q32" i="53"/>
  <c r="M12" i="60"/>
  <c r="M34" i="60"/>
  <c r="M14" i="60"/>
  <c r="M15" i="60"/>
  <c r="M16" i="60"/>
  <c r="M9" i="60"/>
  <c r="M5" i="60"/>
  <c r="Q16" i="60"/>
  <c r="M17" i="60"/>
  <c r="M21" i="60"/>
  <c r="Q17" i="53"/>
  <c r="M37" i="53"/>
  <c r="M16" i="53"/>
  <c r="M6" i="53"/>
  <c r="M44" i="53"/>
  <c r="M20" i="53"/>
  <c r="M47" i="53"/>
  <c r="M56" i="53"/>
  <c r="M5" i="53"/>
  <c r="M14" i="62"/>
  <c r="M73" i="53"/>
  <c r="M46" i="53"/>
  <c r="M62" i="53"/>
  <c r="M78" i="53"/>
  <c r="M25" i="53"/>
  <c r="M42" i="53"/>
  <c r="M38" i="53"/>
  <c r="M64" i="53"/>
  <c r="M12" i="53"/>
  <c r="M23" i="60"/>
  <c r="M43" i="63"/>
  <c r="M58" i="63"/>
  <c r="S15" i="57" l="1"/>
  <c r="S18" i="57"/>
  <c r="S30" i="73"/>
  <c r="S28" i="73"/>
  <c r="S10" i="57"/>
  <c r="S9" i="57"/>
  <c r="S17" i="57"/>
  <c r="S8" i="57"/>
  <c r="S6" i="75"/>
  <c r="S9" i="75"/>
  <c r="S7" i="75"/>
  <c r="S51" i="55"/>
  <c r="S46" i="55"/>
  <c r="S44" i="55"/>
  <c r="S34" i="55"/>
  <c r="S49" i="55"/>
  <c r="S43" i="55"/>
  <c r="S36" i="55"/>
  <c r="S35" i="55"/>
  <c r="S41" i="55"/>
  <c r="S28" i="55"/>
  <c r="S32" i="55"/>
  <c r="S29" i="55"/>
  <c r="S26" i="55"/>
  <c r="S22" i="55"/>
  <c r="S15" i="55"/>
  <c r="S14" i="55"/>
  <c r="S16" i="55"/>
  <c r="S25" i="73"/>
  <c r="S26" i="73"/>
  <c r="S29" i="73"/>
  <c r="S27" i="73"/>
  <c r="S15" i="73"/>
  <c r="S21" i="73"/>
  <c r="S16" i="73"/>
  <c r="S12" i="73"/>
  <c r="S9" i="73"/>
  <c r="S68" i="53"/>
  <c r="S67" i="53"/>
  <c r="S70" i="53"/>
  <c r="S63" i="53"/>
  <c r="S71" i="53"/>
  <c r="S60" i="53"/>
  <c r="S58" i="53"/>
  <c r="S54" i="53"/>
  <c r="S69" i="53"/>
  <c r="S48" i="53"/>
  <c r="S45" i="53"/>
  <c r="S52" i="53"/>
  <c r="S33" i="53"/>
  <c r="S36" i="53"/>
  <c r="S22" i="53"/>
  <c r="S23" i="53"/>
  <c r="S26" i="53"/>
  <c r="S8" i="53"/>
  <c r="S14" i="53"/>
  <c r="S15" i="53"/>
  <c r="S30" i="60"/>
  <c r="S31" i="60"/>
  <c r="S25" i="60"/>
  <c r="S29" i="60"/>
  <c r="S27" i="60"/>
  <c r="S20" i="60"/>
  <c r="S19" i="60"/>
  <c r="S24" i="60"/>
  <c r="S22" i="60"/>
  <c r="S11" i="60"/>
  <c r="S23" i="67"/>
  <c r="S26" i="67"/>
  <c r="S25" i="67"/>
  <c r="S19" i="67"/>
  <c r="S22" i="67"/>
  <c r="S24" i="67"/>
  <c r="S8" i="67"/>
  <c r="S11" i="67"/>
  <c r="S13" i="67"/>
  <c r="S6" i="67"/>
  <c r="S5" i="67"/>
  <c r="S7" i="67"/>
  <c r="S14" i="66"/>
  <c r="S11" i="66"/>
  <c r="S8" i="66"/>
  <c r="S7" i="66"/>
  <c r="S6" i="66"/>
  <c r="S12" i="66"/>
  <c r="S27" i="65"/>
  <c r="S35" i="65"/>
  <c r="S28" i="65"/>
  <c r="S26" i="65"/>
  <c r="S18" i="65"/>
  <c r="S16" i="65"/>
  <c r="S13" i="65"/>
  <c r="S7" i="65"/>
  <c r="S29" i="64"/>
  <c r="S27" i="64"/>
  <c r="S23" i="64"/>
  <c r="S21" i="64"/>
  <c r="S24" i="64"/>
  <c r="S18" i="64"/>
  <c r="S22" i="64"/>
  <c r="S13" i="64"/>
  <c r="S16" i="64"/>
  <c r="S9" i="64"/>
  <c r="S10" i="64"/>
  <c r="S5" i="64"/>
  <c r="S10" i="75"/>
  <c r="S11" i="75"/>
  <c r="S8" i="75"/>
  <c r="O13" i="76"/>
  <c r="S31" i="72"/>
  <c r="S25" i="65"/>
  <c r="S13" i="57"/>
  <c r="S36" i="65"/>
  <c r="S31" i="65"/>
  <c r="S29" i="65"/>
  <c r="S21" i="55"/>
  <c r="S37" i="55"/>
  <c r="S23" i="73"/>
  <c r="S46" i="65"/>
  <c r="S6" i="65"/>
  <c r="S23" i="55"/>
  <c r="S19" i="65"/>
  <c r="S9" i="65"/>
  <c r="S14" i="65"/>
  <c r="S13" i="60"/>
  <c r="S26" i="60"/>
  <c r="S20" i="55"/>
  <c r="S15" i="65"/>
  <c r="S23" i="65"/>
  <c r="S34" i="65"/>
  <c r="S37" i="65"/>
  <c r="S39" i="65"/>
  <c r="S20" i="65"/>
  <c r="S33" i="65"/>
  <c r="S30" i="65"/>
  <c r="S38" i="65"/>
  <c r="S41" i="65"/>
  <c r="S10" i="65"/>
  <c r="S21" i="65"/>
  <c r="S5" i="65"/>
  <c r="S24" i="65"/>
  <c r="S12" i="65"/>
  <c r="S17" i="65"/>
  <c r="S8" i="65"/>
  <c r="S22" i="65"/>
  <c r="S32" i="65"/>
  <c r="S11" i="65"/>
  <c r="S40" i="65"/>
  <c r="S18" i="73"/>
  <c r="S12" i="55"/>
  <c r="S7" i="55"/>
  <c r="S5" i="55"/>
  <c r="S52" i="55"/>
  <c r="S13" i="55"/>
  <c r="S11" i="73"/>
  <c r="S17" i="73"/>
  <c r="S50" i="53"/>
  <c r="S27" i="53"/>
  <c r="S10" i="53"/>
  <c r="S51" i="53"/>
  <c r="S29" i="53"/>
  <c r="S77" i="53"/>
  <c r="S76" i="53"/>
  <c r="S34" i="53"/>
  <c r="S18" i="60"/>
  <c r="S28" i="60"/>
  <c r="S10" i="60"/>
  <c r="S6" i="60"/>
  <c r="S34" i="64"/>
  <c r="S17" i="66"/>
  <c r="S20" i="67"/>
  <c r="S20" i="64"/>
  <c r="S30" i="64"/>
  <c r="S17" i="64"/>
  <c r="S11" i="64"/>
  <c r="S28" i="64"/>
  <c r="S10" i="73"/>
  <c r="S5" i="57"/>
  <c r="S6" i="57"/>
  <c r="S5" i="75"/>
  <c r="S53" i="55"/>
  <c r="S33" i="55"/>
  <c r="S19" i="55"/>
  <c r="S30" i="55"/>
  <c r="S55" i="55"/>
  <c r="S8" i="55"/>
  <c r="S17" i="55"/>
  <c r="S24" i="73"/>
  <c r="S31" i="73"/>
  <c r="S20" i="73"/>
  <c r="S7" i="73"/>
  <c r="S22" i="73"/>
  <c r="S28" i="53"/>
  <c r="S13" i="53"/>
  <c r="S35" i="53"/>
  <c r="S49" i="53"/>
  <c r="S59" i="53"/>
  <c r="S84" i="53"/>
  <c r="S19" i="53"/>
  <c r="S55" i="53"/>
  <c r="S72" i="53"/>
  <c r="S41" i="53"/>
  <c r="S39" i="53"/>
  <c r="S65" i="53"/>
  <c r="S66" i="53"/>
  <c r="S17" i="53"/>
  <c r="S9" i="53"/>
  <c r="S40" i="53"/>
  <c r="S61" i="53"/>
  <c r="S32" i="53"/>
  <c r="S30" i="53"/>
  <c r="S31" i="53"/>
  <c r="S7" i="53"/>
  <c r="S24" i="53"/>
  <c r="S57" i="53"/>
  <c r="S21" i="53"/>
  <c r="S16" i="60"/>
  <c r="S7" i="60"/>
  <c r="S8" i="60"/>
  <c r="S17" i="60"/>
  <c r="S16" i="67"/>
  <c r="S9" i="67"/>
  <c r="S18" i="67"/>
  <c r="S28" i="67"/>
  <c r="S32" i="67"/>
  <c r="S17" i="67"/>
  <c r="S21" i="67"/>
  <c r="S27" i="67"/>
  <c r="S12" i="67"/>
  <c r="S15" i="66"/>
  <c r="S16" i="66"/>
  <c r="S7" i="64"/>
  <c r="S6" i="64"/>
  <c r="N10" i="66"/>
  <c r="V10" i="66" s="1"/>
  <c r="R10" i="66"/>
  <c r="N39" i="63"/>
  <c r="V39" i="63" s="1"/>
  <c r="T39" i="63"/>
  <c r="Q10" i="66" l="1"/>
  <c r="M39" i="63"/>
  <c r="R5" i="60"/>
  <c r="N5" i="60"/>
  <c r="V5" i="60" s="1"/>
  <c r="T5" i="60"/>
  <c r="V58" i="63"/>
  <c r="T58" i="63"/>
  <c r="R59" i="63"/>
  <c r="N59" i="63"/>
  <c r="V59" i="63" s="1"/>
  <c r="T59" i="63"/>
  <c r="N15" i="67"/>
  <c r="V15" i="67" s="1"/>
  <c r="Q15" i="67"/>
  <c r="R19" i="63"/>
  <c r="N19" i="63"/>
  <c r="V19" i="63" s="1"/>
  <c r="T19" i="63"/>
  <c r="M59" i="63" l="1"/>
  <c r="M19" i="63"/>
  <c r="Q45" i="55"/>
  <c r="R45" i="55"/>
  <c r="N45" i="55"/>
  <c r="V45" i="55" s="1"/>
  <c r="R24" i="55"/>
  <c r="N24" i="55"/>
  <c r="V24" i="55" s="1"/>
  <c r="R59" i="55"/>
  <c r="N59" i="55"/>
  <c r="V59" i="55" s="1"/>
  <c r="P48" i="55"/>
  <c r="R48" i="55"/>
  <c r="N48" i="55"/>
  <c r="V48" i="55" s="1"/>
  <c r="T7" i="57"/>
  <c r="R47" i="53"/>
  <c r="N47" i="53"/>
  <c r="V47" i="53" s="1"/>
  <c r="T47" i="53"/>
  <c r="Q78" i="53"/>
  <c r="N78" i="53"/>
  <c r="V78" i="53" s="1"/>
  <c r="T78" i="53"/>
  <c r="R53" i="63"/>
  <c r="N53" i="63"/>
  <c r="V53" i="63" s="1"/>
  <c r="T53" i="63"/>
  <c r="R52" i="63"/>
  <c r="N52" i="63"/>
  <c r="V52" i="63" s="1"/>
  <c r="T52" i="63"/>
  <c r="N18" i="62"/>
  <c r="V18" i="62" s="1"/>
  <c r="T18" i="62"/>
  <c r="R25" i="62"/>
  <c r="N25" i="62"/>
  <c r="V25" i="62" s="1"/>
  <c r="W21" i="39"/>
  <c r="S21" i="39"/>
  <c r="Z21" i="39"/>
  <c r="Y21" i="39"/>
  <c r="AA21" i="39"/>
  <c r="V21" i="39"/>
  <c r="X21" i="39"/>
  <c r="S45" i="55" l="1"/>
  <c r="P45" i="55"/>
  <c r="AB21" i="39"/>
  <c r="M18" i="62"/>
  <c r="M53" i="63"/>
  <c r="M52" i="63"/>
  <c r="M25" i="62"/>
  <c r="R17" i="62"/>
  <c r="N17" i="62"/>
  <c r="V17" i="62" s="1"/>
  <c r="T17" i="62"/>
  <c r="N44" i="63"/>
  <c r="V44" i="63" s="1"/>
  <c r="T44" i="63"/>
  <c r="T25" i="64"/>
  <c r="N25" i="64"/>
  <c r="V25" i="64" s="1"/>
  <c r="Q25" i="64"/>
  <c r="R24" i="63"/>
  <c r="N24" i="63"/>
  <c r="V24" i="63" s="1"/>
  <c r="T24" i="63"/>
  <c r="T5" i="73"/>
  <c r="N5" i="73"/>
  <c r="V5" i="73" s="1"/>
  <c r="N6" i="73"/>
  <c r="V6" i="73" s="1"/>
  <c r="R6" i="73"/>
  <c r="R6" i="55"/>
  <c r="N6" i="55"/>
  <c r="V6" i="55" s="1"/>
  <c r="N14" i="57"/>
  <c r="V14" i="57" s="1"/>
  <c r="N12" i="57"/>
  <c r="V12" i="57" s="1"/>
  <c r="R12" i="57"/>
  <c r="N11" i="57"/>
  <c r="V11" i="57" s="1"/>
  <c r="R11" i="57"/>
  <c r="N11" i="55"/>
  <c r="V11" i="55" s="1"/>
  <c r="R27" i="55"/>
  <c r="N27" i="55"/>
  <c r="V27" i="55" s="1"/>
  <c r="R50" i="55"/>
  <c r="N50" i="55"/>
  <c r="V50" i="55" s="1"/>
  <c r="R40" i="55"/>
  <c r="N40" i="55"/>
  <c r="V40" i="55" s="1"/>
  <c r="R39" i="55"/>
  <c r="N39" i="55"/>
  <c r="V39" i="55" s="1"/>
  <c r="R9" i="60"/>
  <c r="N9" i="60"/>
  <c r="V9" i="60" s="1"/>
  <c r="T9" i="60"/>
  <c r="Q21" i="60"/>
  <c r="N21" i="60"/>
  <c r="V21" i="60" s="1"/>
  <c r="T21" i="60"/>
  <c r="R34" i="60"/>
  <c r="N34" i="60"/>
  <c r="V34" i="60" s="1"/>
  <c r="T34" i="60"/>
  <c r="R16" i="53"/>
  <c r="N16" i="53"/>
  <c r="V16" i="53" s="1"/>
  <c r="T16" i="53"/>
  <c r="R12" i="53"/>
  <c r="N12" i="53"/>
  <c r="V12" i="53" s="1"/>
  <c r="T12" i="53"/>
  <c r="R37" i="53"/>
  <c r="N37" i="53"/>
  <c r="V37" i="53" s="1"/>
  <c r="T37" i="53"/>
  <c r="N44" i="53"/>
  <c r="V44" i="53" s="1"/>
  <c r="T44" i="53"/>
  <c r="T14" i="67"/>
  <c r="N14" i="67"/>
  <c r="V14" i="67" s="1"/>
  <c r="R9" i="63"/>
  <c r="N9" i="63"/>
  <c r="V9" i="63" s="1"/>
  <c r="N11" i="63"/>
  <c r="V11" i="63" s="1"/>
  <c r="R13" i="63"/>
  <c r="N13" i="63"/>
  <c r="V13" i="63" s="1"/>
  <c r="R10" i="63"/>
  <c r="N10" i="63"/>
  <c r="V10" i="63" s="1"/>
  <c r="N56" i="63"/>
  <c r="V56" i="63" s="1"/>
  <c r="N19" i="73"/>
  <c r="V19" i="73" s="1"/>
  <c r="T19" i="73"/>
  <c r="T62" i="53"/>
  <c r="N62" i="53"/>
  <c r="V62" i="53" s="1"/>
  <c r="Q62" i="53"/>
  <c r="T8" i="62"/>
  <c r="N8" i="62"/>
  <c r="V8" i="62" s="1"/>
  <c r="J8" i="62"/>
  <c r="R62" i="63"/>
  <c r="N62" i="63"/>
  <c r="V62" i="63" s="1"/>
  <c r="T62" i="63"/>
  <c r="N5" i="66"/>
  <c r="V5" i="66" s="1"/>
  <c r="R5" i="66"/>
  <c r="P20" i="62" l="1"/>
  <c r="P22" i="62"/>
  <c r="P9" i="62"/>
  <c r="P19" i="62"/>
  <c r="P6" i="62"/>
  <c r="P10" i="62"/>
  <c r="P12" i="62"/>
  <c r="P21" i="62"/>
  <c r="P30" i="62"/>
  <c r="P23" i="62"/>
  <c r="P24" i="62"/>
  <c r="P11" i="62"/>
  <c r="P14" i="62"/>
  <c r="P13" i="62"/>
  <c r="P16" i="62"/>
  <c r="Q8" i="62"/>
  <c r="M17" i="62"/>
  <c r="M56" i="63"/>
  <c r="M44" i="63"/>
  <c r="M24" i="63"/>
  <c r="R19" i="73"/>
  <c r="M13" i="63"/>
  <c r="R44" i="53"/>
  <c r="M10" i="63"/>
  <c r="M11" i="63"/>
  <c r="M9" i="63"/>
  <c r="M8" i="62"/>
  <c r="M62" i="63"/>
  <c r="Q15" i="62"/>
  <c r="R26" i="62"/>
  <c r="Q14" i="57" l="1"/>
  <c r="Q58" i="63"/>
  <c r="Q5" i="73"/>
  <c r="P6" i="55"/>
  <c r="P58" i="63"/>
  <c r="R14" i="67"/>
  <c r="Q5" i="62"/>
  <c r="Q40" i="55"/>
  <c r="R11" i="55"/>
  <c r="Q59" i="55"/>
  <c r="Q24" i="55"/>
  <c r="Q39" i="55"/>
  <c r="Q47" i="53"/>
  <c r="R18" i="62"/>
  <c r="R7" i="62"/>
  <c r="R56" i="63"/>
  <c r="R39" i="63"/>
  <c r="Q11" i="63"/>
  <c r="Q39" i="63"/>
  <c r="Q44" i="63"/>
  <c r="P17" i="62"/>
  <c r="P19" i="63"/>
  <c r="P5" i="60"/>
  <c r="P5" i="66"/>
  <c r="P15" i="67"/>
  <c r="P10" i="66"/>
  <c r="P39" i="63"/>
  <c r="Q19" i="73"/>
  <c r="R78" i="53"/>
  <c r="R62" i="53"/>
  <c r="R5" i="73"/>
  <c r="Q6" i="73"/>
  <c r="Q12" i="57"/>
  <c r="Q27" i="55"/>
  <c r="Q11" i="57"/>
  <c r="Q48" i="55"/>
  <c r="Q6" i="55"/>
  <c r="Q50" i="55"/>
  <c r="Q11" i="55"/>
  <c r="R14" i="57"/>
  <c r="R21" i="60"/>
  <c r="Q16" i="53"/>
  <c r="Q37" i="53"/>
  <c r="Q44" i="53"/>
  <c r="Q12" i="53"/>
  <c r="Q5" i="60"/>
  <c r="Q9" i="60"/>
  <c r="Q34" i="60"/>
  <c r="P12" i="53"/>
  <c r="P47" i="53"/>
  <c r="P27" i="55"/>
  <c r="Q14" i="67"/>
  <c r="P19" i="73"/>
  <c r="P6" i="73"/>
  <c r="R15" i="67"/>
  <c r="P59" i="63"/>
  <c r="Q59" i="63"/>
  <c r="Q62" i="63"/>
  <c r="R11" i="63"/>
  <c r="Q53" i="63"/>
  <c r="Q9" i="63"/>
  <c r="Q24" i="63"/>
  <c r="R5" i="62"/>
  <c r="R44" i="63"/>
  <c r="R15" i="62"/>
  <c r="R8" i="62"/>
  <c r="R25" i="64"/>
  <c r="Q5" i="66"/>
  <c r="Q10" i="63"/>
  <c r="Q26" i="62"/>
  <c r="Q18" i="62"/>
  <c r="Q25" i="62"/>
  <c r="Q13" i="63"/>
  <c r="Q19" i="63"/>
  <c r="Q56" i="63"/>
  <c r="Q52" i="63"/>
  <c r="Q7" i="62"/>
  <c r="Q17" i="62"/>
  <c r="P59" i="55"/>
  <c r="P24" i="55"/>
  <c r="P14" i="57"/>
  <c r="P40" i="55"/>
  <c r="P5" i="73"/>
  <c r="P12" i="57"/>
  <c r="P11" i="57"/>
  <c r="P50" i="55"/>
  <c r="P11" i="55"/>
  <c r="P39" i="55"/>
  <c r="P62" i="53"/>
  <c r="P44" i="53"/>
  <c r="P16" i="53"/>
  <c r="P78" i="53"/>
  <c r="P37" i="53"/>
  <c r="P9" i="60"/>
  <c r="P34" i="60"/>
  <c r="P21" i="60"/>
  <c r="P15" i="62"/>
  <c r="P5" i="62"/>
  <c r="P18" i="62"/>
  <c r="P25" i="62"/>
  <c r="P7" i="62"/>
  <c r="P26" i="62"/>
  <c r="P8" i="62"/>
  <c r="P25" i="64"/>
  <c r="P14" i="67"/>
  <c r="P56" i="63"/>
  <c r="P13" i="63"/>
  <c r="P53" i="63"/>
  <c r="P52" i="63"/>
  <c r="P62" i="63"/>
  <c r="P9" i="63"/>
  <c r="P11" i="63"/>
  <c r="P24" i="63"/>
  <c r="P44" i="63"/>
  <c r="P10" i="63"/>
  <c r="M7" i="62"/>
  <c r="M15" i="62"/>
  <c r="M15" i="63"/>
  <c r="M46" i="63"/>
  <c r="M36" i="63"/>
  <c r="M35" i="63"/>
  <c r="M21" i="63"/>
  <c r="M18" i="63"/>
  <c r="M60" i="63"/>
  <c r="M23" i="63"/>
  <c r="M22" i="63"/>
  <c r="M5" i="63"/>
  <c r="M28" i="63"/>
  <c r="M25" i="63"/>
  <c r="M5" i="62"/>
  <c r="M26" i="62"/>
  <c r="M32" i="63"/>
  <c r="M47" i="63"/>
  <c r="M37" i="63"/>
  <c r="M49" i="63"/>
  <c r="M29" i="63"/>
  <c r="M14" i="63"/>
  <c r="M48" i="63"/>
  <c r="S39" i="72"/>
  <c r="O21" i="72"/>
  <c r="S41" i="63" l="1"/>
  <c r="S31" i="63"/>
  <c r="S34" i="63"/>
  <c r="S40" i="63"/>
  <c r="S33" i="63"/>
  <c r="S12" i="63"/>
  <c r="S27" i="63"/>
  <c r="S17" i="63"/>
  <c r="S16" i="63"/>
  <c r="S6" i="63"/>
  <c r="S7" i="63"/>
  <c r="S9" i="62"/>
  <c r="S20" i="62"/>
  <c r="S22" i="62"/>
  <c r="S19" i="62"/>
  <c r="S42" i="63"/>
  <c r="S50" i="63"/>
  <c r="S12" i="62"/>
  <c r="S20" i="63"/>
  <c r="S55" i="63"/>
  <c r="S6" i="62"/>
  <c r="S30" i="62"/>
  <c r="S54" i="63"/>
  <c r="S30" i="63"/>
  <c r="S45" i="63"/>
  <c r="S38" i="63"/>
  <c r="S26" i="63"/>
  <c r="S8" i="63"/>
  <c r="S16" i="62"/>
  <c r="S24" i="62"/>
  <c r="S13" i="62"/>
  <c r="S23" i="62"/>
  <c r="S21" i="62"/>
  <c r="S14" i="62"/>
  <c r="S11" i="62"/>
  <c r="S10" i="62"/>
  <c r="S58" i="63"/>
  <c r="S10" i="66"/>
  <c r="S39" i="63"/>
  <c r="S5" i="60"/>
  <c r="S48" i="55"/>
  <c r="S6" i="55"/>
  <c r="S27" i="55"/>
  <c r="S59" i="55"/>
  <c r="S15" i="67"/>
  <c r="S12" i="53"/>
  <c r="S47" i="53"/>
  <c r="S5" i="73"/>
  <c r="S19" i="73"/>
  <c r="S24" i="55"/>
  <c r="S6" i="73"/>
  <c r="S59" i="63"/>
  <c r="S5" i="66"/>
  <c r="S19" i="63"/>
  <c r="S17" i="62"/>
  <c r="S14" i="57"/>
  <c r="S12" i="57"/>
  <c r="S40" i="55"/>
  <c r="S11" i="57"/>
  <c r="S11" i="55"/>
  <c r="S50" i="55"/>
  <c r="S39" i="55"/>
  <c r="S44" i="53"/>
  <c r="S62" i="53"/>
  <c r="S16" i="53"/>
  <c r="S78" i="53"/>
  <c r="S37" i="53"/>
  <c r="S9" i="60"/>
  <c r="S34" i="60"/>
  <c r="S21" i="60"/>
  <c r="M1" i="62"/>
  <c r="S15" i="62"/>
  <c r="S18" i="62"/>
  <c r="S25" i="62"/>
  <c r="S8" i="62"/>
  <c r="S26" i="62"/>
  <c r="S5" i="62"/>
  <c r="S7" i="62"/>
  <c r="S56" i="63"/>
  <c r="S25" i="64"/>
  <c r="S14" i="67"/>
  <c r="S13" i="63"/>
  <c r="S53" i="63"/>
  <c r="S52" i="63"/>
  <c r="S62" i="63"/>
  <c r="S9" i="63"/>
  <c r="S11" i="63"/>
  <c r="S10" i="63"/>
  <c r="S44" i="63"/>
  <c r="S24" i="63"/>
  <c r="Q27" i="76"/>
  <c r="S15" i="76"/>
  <c r="N25" i="63"/>
  <c r="V25" i="63" s="1"/>
  <c r="Q46" i="53" l="1"/>
  <c r="R46" i="53"/>
  <c r="N46" i="53"/>
  <c r="V46" i="53" s="1"/>
  <c r="N49" i="63" l="1"/>
  <c r="V49" i="63" s="1"/>
  <c r="P47" i="55" l="1"/>
  <c r="R47" i="55"/>
  <c r="N47" i="55"/>
  <c r="V47" i="55" s="1"/>
  <c r="R8" i="73" l="1"/>
  <c r="N8" i="73"/>
  <c r="Q12" i="64"/>
  <c r="R12" i="64"/>
  <c r="N12" i="64"/>
  <c r="V12" i="64" s="1"/>
  <c r="P12" i="64"/>
  <c r="R60" i="63"/>
  <c r="N60" i="63"/>
  <c r="V60" i="63" s="1"/>
  <c r="W24" i="39"/>
  <c r="V23" i="39"/>
  <c r="V19" i="39"/>
  <c r="Y19" i="39"/>
  <c r="AA18" i="39"/>
  <c r="AA12" i="39"/>
  <c r="V17" i="39"/>
  <c r="Z15" i="39"/>
  <c r="W14" i="39"/>
  <c r="Z14" i="39"/>
  <c r="V7" i="39"/>
  <c r="V15" i="39"/>
  <c r="W25" i="39"/>
  <c r="Y15" i="39"/>
  <c r="W18" i="39"/>
  <c r="Z20" i="39"/>
  <c r="Z7" i="39"/>
  <c r="Z22" i="39"/>
  <c r="X22" i="39"/>
  <c r="AA8" i="39"/>
  <c r="Y14" i="39"/>
  <c r="AA7" i="39"/>
  <c r="Z27" i="39"/>
  <c r="Z11" i="39"/>
  <c r="Y28" i="39"/>
  <c r="V24" i="39"/>
  <c r="Y7" i="39"/>
  <c r="V16" i="39"/>
  <c r="Y16" i="39"/>
  <c r="X8" i="39"/>
  <c r="Y5" i="39"/>
  <c r="Z17" i="39"/>
  <c r="W20" i="39"/>
  <c r="V30" i="39"/>
  <c r="AA10" i="39"/>
  <c r="Z23" i="39"/>
  <c r="AA29" i="39"/>
  <c r="Y18" i="39"/>
  <c r="W27" i="39"/>
  <c r="Z26" i="39"/>
  <c r="AA6" i="39"/>
  <c r="V26" i="39"/>
  <c r="V6" i="39"/>
  <c r="W10" i="39"/>
  <c r="Z8" i="39"/>
  <c r="X26" i="39"/>
  <c r="N27" i="39"/>
  <c r="AA17" i="39"/>
  <c r="S12" i="39"/>
  <c r="Z6" i="39"/>
  <c r="Z12" i="39"/>
  <c r="W26" i="39"/>
  <c r="P13" i="39"/>
  <c r="X4" i="39"/>
  <c r="Z3" i="39"/>
  <c r="W16" i="39"/>
  <c r="S7" i="39"/>
  <c r="X7" i="39"/>
  <c r="V18" i="39"/>
  <c r="X23" i="39"/>
  <c r="S13" i="39"/>
  <c r="W3" i="39"/>
  <c r="Y25" i="39"/>
  <c r="V11" i="39"/>
  <c r="Y27" i="39"/>
  <c r="AA26" i="39"/>
  <c r="V3" i="39"/>
  <c r="W12" i="39"/>
  <c r="Y10" i="39"/>
  <c r="Z13" i="39"/>
  <c r="S30" i="39"/>
  <c r="Y8" i="39"/>
  <c r="X29" i="39"/>
  <c r="Y3" i="39"/>
  <c r="X27" i="39"/>
  <c r="Y4" i="39"/>
  <c r="P15" i="39"/>
  <c r="X15" i="39"/>
  <c r="R13" i="39"/>
  <c r="Z29" i="39"/>
  <c r="W28" i="39"/>
  <c r="Y13" i="39"/>
  <c r="X24" i="39"/>
  <c r="W15" i="39"/>
  <c r="X17" i="39"/>
  <c r="AA23" i="39"/>
  <c r="V14" i="39"/>
  <c r="V20" i="39"/>
  <c r="Y30" i="39"/>
  <c r="Z10" i="39"/>
  <c r="V13" i="39"/>
  <c r="X28" i="39"/>
  <c r="W5" i="39"/>
  <c r="Y11" i="39"/>
  <c r="W17" i="39"/>
  <c r="W30" i="39"/>
  <c r="Y26" i="39"/>
  <c r="W8" i="39"/>
  <c r="AA3" i="39"/>
  <c r="W23" i="39"/>
  <c r="Z30" i="39"/>
  <c r="Y6" i="39"/>
  <c r="V22" i="39"/>
  <c r="W11" i="39"/>
  <c r="V5" i="39"/>
  <c r="Y29" i="39"/>
  <c r="X11" i="39"/>
  <c r="X18" i="39"/>
  <c r="AA16" i="39"/>
  <c r="S11" i="39"/>
  <c r="Z28" i="39"/>
  <c r="Y20" i="39"/>
  <c r="AA24" i="39"/>
  <c r="Z19" i="39"/>
  <c r="AA22" i="39"/>
  <c r="Y12" i="39"/>
  <c r="W13" i="39"/>
  <c r="V29" i="39"/>
  <c r="X14" i="39"/>
  <c r="AA28" i="39"/>
  <c r="Z16" i="39"/>
  <c r="X6" i="39"/>
  <c r="X25" i="39"/>
  <c r="V25" i="39"/>
  <c r="AA25" i="39"/>
  <c r="W6" i="39"/>
  <c r="X20" i="39"/>
  <c r="X16" i="39"/>
  <c r="X30" i="39"/>
  <c r="AA15" i="39"/>
  <c r="S15" i="39"/>
  <c r="Y23" i="39"/>
  <c r="Z5" i="39"/>
  <c r="W29" i="39"/>
  <c r="V12" i="39"/>
  <c r="AA13" i="39"/>
  <c r="X19" i="39"/>
  <c r="AA4" i="39"/>
  <c r="Y17" i="39"/>
  <c r="V28" i="39"/>
  <c r="V10" i="39"/>
  <c r="S23" i="39"/>
  <c r="X12" i="39"/>
  <c r="AA27" i="39"/>
  <c r="W22" i="39"/>
  <c r="Z25" i="39"/>
  <c r="X3" i="39"/>
  <c r="Y24" i="39"/>
  <c r="AA11" i="39"/>
  <c r="R15" i="39"/>
  <c r="V8" i="39"/>
  <c r="Z18" i="39"/>
  <c r="Z4" i="39"/>
  <c r="W4" i="39"/>
  <c r="AA30" i="39"/>
  <c r="W19" i="39"/>
  <c r="V4" i="39"/>
  <c r="O25" i="39"/>
  <c r="X5" i="39"/>
  <c r="AA5" i="39"/>
  <c r="Y22" i="39"/>
  <c r="W7" i="39"/>
  <c r="X10" i="39"/>
  <c r="AA14" i="39"/>
  <c r="V27" i="39"/>
  <c r="AA19" i="39"/>
  <c r="X13" i="39"/>
  <c r="Z24" i="39"/>
  <c r="AA20" i="39"/>
  <c r="AB7" i="39" l="1"/>
  <c r="AB8" i="39"/>
  <c r="AB24" i="39"/>
  <c r="AB6" i="39"/>
  <c r="AB18" i="39"/>
  <c r="AB13" i="39"/>
  <c r="AB14" i="39"/>
  <c r="AB16" i="39"/>
  <c r="AB11" i="39"/>
  <c r="AB29" i="39"/>
  <c r="AB20" i="39"/>
  <c r="AB25" i="39"/>
  <c r="AB15" i="39"/>
  <c r="AB10" i="39"/>
  <c r="AB19" i="39"/>
  <c r="AB22" i="39"/>
  <c r="AB17" i="39"/>
  <c r="AB28" i="39"/>
  <c r="AB12" i="39"/>
  <c r="AB27" i="39"/>
  <c r="AB4" i="39"/>
  <c r="AB26" i="39"/>
  <c r="AB23" i="39"/>
  <c r="AB30" i="39"/>
  <c r="AB5" i="39"/>
  <c r="S12" i="64"/>
  <c r="R16" i="57"/>
  <c r="N16" i="57"/>
  <c r="V16" i="57" s="1"/>
  <c r="N15" i="60" l="1"/>
  <c r="N14" i="63" l="1"/>
  <c r="V14" i="63" s="1"/>
  <c r="T35" i="63"/>
  <c r="N7" i="62" l="1"/>
  <c r="N7" i="57" l="1"/>
  <c r="V7" i="57" s="1"/>
  <c r="N38" i="55"/>
  <c r="V38" i="55" s="1"/>
  <c r="N10" i="55"/>
  <c r="V10" i="55" s="1"/>
  <c r="N31" i="55"/>
  <c r="V31" i="55" s="1"/>
  <c r="N54" i="55"/>
  <c r="V54" i="55" s="1"/>
  <c r="N18" i="55"/>
  <c r="V18" i="55" s="1"/>
  <c r="N42" i="55"/>
  <c r="V42" i="55" s="1"/>
  <c r="N9" i="55"/>
  <c r="V9" i="55" s="1"/>
  <c r="N25" i="55"/>
  <c r="V25" i="55" s="1"/>
  <c r="N14" i="73"/>
  <c r="N13" i="73"/>
  <c r="V13" i="73" s="1"/>
  <c r="N5" i="53"/>
  <c r="V5" i="53" s="1"/>
  <c r="N6" i="53"/>
  <c r="V6" i="53" s="1"/>
  <c r="N20" i="53"/>
  <c r="V20" i="53" s="1"/>
  <c r="N25" i="53"/>
  <c r="V25" i="53" s="1"/>
  <c r="N56" i="53"/>
  <c r="V56" i="53" s="1"/>
  <c r="N11" i="53"/>
  <c r="V11" i="53" s="1"/>
  <c r="N42" i="53"/>
  <c r="V42" i="53" s="1"/>
  <c r="N73" i="53"/>
  <c r="V73" i="53" s="1"/>
  <c r="N18" i="53"/>
  <c r="V18" i="53" s="1"/>
  <c r="N43" i="53"/>
  <c r="V43" i="53" s="1"/>
  <c r="N64" i="53"/>
  <c r="N38" i="53"/>
  <c r="V38" i="53" s="1"/>
  <c r="N53" i="53"/>
  <c r="V53" i="53" s="1"/>
  <c r="N12" i="60"/>
  <c r="V12" i="60" s="1"/>
  <c r="N23" i="60"/>
  <c r="N14" i="60"/>
  <c r="V14" i="60" s="1"/>
  <c r="N5" i="62"/>
  <c r="V5" i="62" s="1"/>
  <c r="N26" i="62"/>
  <c r="N15" i="62"/>
  <c r="N29" i="63"/>
  <c r="V29" i="63" s="1"/>
  <c r="N23" i="63"/>
  <c r="V23" i="63" s="1"/>
  <c r="N36" i="63"/>
  <c r="V36" i="63" s="1"/>
  <c r="N21" i="63"/>
  <c r="V21" i="63" s="1"/>
  <c r="N47" i="63"/>
  <c r="V47" i="63" s="1"/>
  <c r="N15" i="63"/>
  <c r="V15" i="63" s="1"/>
  <c r="N5" i="63"/>
  <c r="V5" i="63" s="1"/>
  <c r="N22" i="63"/>
  <c r="V22" i="63" s="1"/>
  <c r="N35" i="63"/>
  <c r="V35" i="63" s="1"/>
  <c r="N46" i="63"/>
  <c r="V46" i="63" s="1"/>
  <c r="N37" i="63"/>
  <c r="V37" i="63" s="1"/>
  <c r="N32" i="63"/>
  <c r="V32" i="63" s="1"/>
  <c r="N43" i="63"/>
  <c r="V43" i="63" s="1"/>
  <c r="N18" i="63"/>
  <c r="V18" i="63" s="1"/>
  <c r="N48" i="63"/>
  <c r="V48" i="63" s="1"/>
  <c r="N15" i="64"/>
  <c r="V15" i="64" s="1"/>
  <c r="N14" i="64"/>
  <c r="V14" i="64" s="1"/>
  <c r="N33" i="64"/>
  <c r="N8" i="64"/>
  <c r="V8" i="64" s="1"/>
  <c r="N32" i="64"/>
  <c r="V32" i="64" s="1"/>
  <c r="N19" i="64"/>
  <c r="V19" i="64" s="1"/>
  <c r="N26" i="64"/>
  <c r="V26" i="64" s="1"/>
  <c r="N9" i="66"/>
  <c r="N10" i="67"/>
  <c r="V10" i="67" s="1"/>
  <c r="A1" i="62"/>
  <c r="O49" i="78"/>
  <c r="Z7" i="60" l="1"/>
  <c r="Z5" i="55"/>
  <c r="Z6" i="55"/>
  <c r="Z3" i="55"/>
  <c r="Z4" i="55"/>
  <c r="V23" i="60"/>
  <c r="V26" i="62"/>
  <c r="V15" i="62"/>
  <c r="V8" i="73"/>
  <c r="V14" i="73"/>
  <c r="V64" i="53"/>
  <c r="V15" i="60"/>
  <c r="Z4" i="60" l="1"/>
  <c r="Z3" i="60"/>
  <c r="Z1" i="55"/>
  <c r="Z6" i="60"/>
  <c r="Z8" i="60"/>
  <c r="A1" i="67"/>
  <c r="A1" i="66"/>
  <c r="A1" i="65"/>
  <c r="A1" i="53"/>
  <c r="A1" i="73"/>
  <c r="A1" i="55"/>
  <c r="A1" i="75"/>
  <c r="A1" i="57"/>
  <c r="A1" i="60"/>
  <c r="AC3" i="60" s="1"/>
  <c r="A1" i="64"/>
  <c r="A1" i="63"/>
  <c r="Z1" i="60" l="1"/>
  <c r="R48" i="63"/>
  <c r="R9" i="55" l="1"/>
  <c r="R10" i="67"/>
  <c r="V9" i="66"/>
  <c r="Q14" i="64"/>
  <c r="V33" i="64" l="1"/>
  <c r="R25" i="55"/>
  <c r="M1" i="75"/>
  <c r="T60" i="78" l="1"/>
  <c r="Q10" i="67"/>
  <c r="P10" i="67"/>
  <c r="M1" i="67" l="1"/>
  <c r="S10" i="67"/>
  <c r="N19" i="66" l="1"/>
  <c r="N20" i="66"/>
  <c r="N21" i="66"/>
  <c r="N22" i="66"/>
  <c r="N23" i="66"/>
  <c r="N24" i="66"/>
  <c r="N25" i="66"/>
  <c r="N26" i="66"/>
  <c r="N27" i="66"/>
  <c r="N28" i="66"/>
  <c r="N29" i="66"/>
  <c r="N30" i="66"/>
  <c r="N31" i="66"/>
  <c r="N32" i="66"/>
  <c r="N33" i="66"/>
  <c r="N34" i="66"/>
  <c r="N35" i="66"/>
  <c r="N36" i="66"/>
  <c r="N37" i="66"/>
  <c r="N38" i="66"/>
  <c r="N39" i="66"/>
  <c r="N40" i="66"/>
  <c r="N41" i="66"/>
  <c r="N42" i="66"/>
  <c r="N43" i="66"/>
  <c r="N44" i="66"/>
  <c r="N45" i="66"/>
  <c r="N46" i="66"/>
  <c r="N47" i="66"/>
  <c r="N48" i="66"/>
  <c r="N49" i="66"/>
  <c r="N50" i="66"/>
  <c r="N51" i="66"/>
  <c r="N52" i="66"/>
  <c r="N53" i="66"/>
  <c r="N54" i="66"/>
  <c r="N55" i="66"/>
  <c r="N56" i="66"/>
  <c r="N57" i="66"/>
  <c r="N58" i="66"/>
  <c r="N59" i="66"/>
  <c r="N60" i="66"/>
  <c r="N61" i="66"/>
  <c r="N62" i="66"/>
  <c r="N63" i="66"/>
  <c r="N64" i="66"/>
  <c r="N65" i="66"/>
  <c r="N66" i="66"/>
  <c r="N67" i="66"/>
  <c r="N68" i="66"/>
  <c r="N69" i="66"/>
  <c r="N70" i="66"/>
  <c r="N71" i="66"/>
  <c r="N72" i="66"/>
  <c r="N73" i="66"/>
  <c r="N74" i="66"/>
  <c r="N75" i="66"/>
  <c r="N76" i="66"/>
  <c r="N77" i="66"/>
  <c r="N78" i="66"/>
  <c r="N79" i="66"/>
  <c r="N80" i="66"/>
  <c r="N81" i="66"/>
  <c r="N82" i="66"/>
  <c r="N83" i="66"/>
  <c r="N84" i="66"/>
  <c r="N85" i="66"/>
  <c r="N86" i="66"/>
  <c r="N87" i="66"/>
  <c r="N88" i="66"/>
  <c r="N89" i="66"/>
  <c r="N90" i="66"/>
  <c r="N91" i="66"/>
  <c r="N92" i="66"/>
  <c r="N93" i="66"/>
  <c r="N94" i="66"/>
  <c r="N95" i="66"/>
  <c r="N96" i="66"/>
  <c r="N97" i="66"/>
  <c r="N98" i="66"/>
  <c r="N99" i="66"/>
  <c r="N100" i="66"/>
  <c r="N101" i="66"/>
  <c r="N102" i="66"/>
  <c r="N103" i="66"/>
  <c r="N104" i="66"/>
  <c r="N105" i="66"/>
  <c r="N106" i="66"/>
  <c r="N107" i="66"/>
  <c r="N108" i="66"/>
  <c r="N109" i="66"/>
  <c r="N110" i="66"/>
  <c r="N111" i="66"/>
  <c r="N112" i="66"/>
  <c r="N113" i="66"/>
  <c r="N114" i="66"/>
  <c r="N115" i="66"/>
  <c r="N116" i="66"/>
  <c r="N117" i="66"/>
  <c r="N118" i="66"/>
  <c r="N119" i="66"/>
  <c r="N120" i="66"/>
  <c r="N121" i="66"/>
  <c r="N122" i="66"/>
  <c r="N123" i="66"/>
  <c r="N124" i="66"/>
  <c r="N125" i="66"/>
  <c r="N126" i="66"/>
  <c r="N127" i="66"/>
  <c r="N128" i="66"/>
  <c r="N129" i="66"/>
  <c r="N130" i="66"/>
  <c r="N131" i="66"/>
  <c r="N132" i="66"/>
  <c r="N133" i="66"/>
  <c r="N134" i="66"/>
  <c r="N135" i="66"/>
  <c r="N136" i="66"/>
  <c r="N137" i="66"/>
  <c r="N138" i="66"/>
  <c r="N139" i="66"/>
  <c r="N140" i="66"/>
  <c r="N141" i="66"/>
  <c r="N142" i="66"/>
  <c r="N143" i="66"/>
  <c r="N144" i="66"/>
  <c r="N145" i="66"/>
  <c r="N146" i="66"/>
  <c r="N147" i="66"/>
  <c r="N148" i="66"/>
  <c r="N149" i="66"/>
  <c r="N150" i="66"/>
  <c r="N151" i="66"/>
  <c r="N152" i="66"/>
  <c r="N153" i="66"/>
  <c r="N154" i="66"/>
  <c r="N155" i="66"/>
  <c r="N156" i="66"/>
  <c r="N157" i="66"/>
  <c r="N158" i="66"/>
  <c r="N159" i="66"/>
  <c r="N160" i="66"/>
  <c r="T19" i="66"/>
  <c r="T20" i="66"/>
  <c r="T21" i="66"/>
  <c r="T22" i="66"/>
  <c r="T23" i="66"/>
  <c r="T24" i="66"/>
  <c r="T25" i="66"/>
  <c r="T26" i="66"/>
  <c r="T27" i="66"/>
  <c r="T28" i="66"/>
  <c r="T29" i="66"/>
  <c r="T30" i="66"/>
  <c r="T31" i="66"/>
  <c r="T32" i="66"/>
  <c r="T33" i="66"/>
  <c r="T34" i="66"/>
  <c r="T35" i="66"/>
  <c r="T36" i="66"/>
  <c r="T37" i="66"/>
  <c r="T38" i="66"/>
  <c r="T39" i="66"/>
  <c r="T40" i="66"/>
  <c r="T41" i="66"/>
  <c r="T42" i="66"/>
  <c r="T43" i="66"/>
  <c r="T44" i="66"/>
  <c r="T45" i="66"/>
  <c r="T46" i="66"/>
  <c r="T47" i="66"/>
  <c r="T48" i="66"/>
  <c r="T49" i="66"/>
  <c r="T50" i="66"/>
  <c r="T51" i="66"/>
  <c r="T52" i="66"/>
  <c r="T53" i="66"/>
  <c r="T54" i="66"/>
  <c r="T55" i="66"/>
  <c r="T56" i="66"/>
  <c r="T57" i="66"/>
  <c r="T58" i="66"/>
  <c r="T59" i="66"/>
  <c r="T60" i="66"/>
  <c r="T61" i="66"/>
  <c r="T62" i="66"/>
  <c r="T63" i="66"/>
  <c r="T64" i="66"/>
  <c r="T65" i="66"/>
  <c r="T66" i="66"/>
  <c r="T67" i="66"/>
  <c r="T68" i="66"/>
  <c r="T69" i="66"/>
  <c r="T70" i="66"/>
  <c r="T71" i="66"/>
  <c r="T72" i="66"/>
  <c r="T73" i="66"/>
  <c r="T74" i="66"/>
  <c r="T75" i="66"/>
  <c r="T76" i="66"/>
  <c r="T77" i="66"/>
  <c r="T78" i="66"/>
  <c r="T79" i="66"/>
  <c r="T80" i="66"/>
  <c r="T81" i="66"/>
  <c r="T82" i="66"/>
  <c r="T83" i="66"/>
  <c r="T84" i="66"/>
  <c r="T85" i="66"/>
  <c r="T86" i="66"/>
  <c r="T87" i="66"/>
  <c r="T88" i="66"/>
  <c r="T89" i="66"/>
  <c r="T90" i="66"/>
  <c r="T91" i="66"/>
  <c r="T92" i="66"/>
  <c r="T93" i="66"/>
  <c r="T94" i="66"/>
  <c r="T95" i="66"/>
  <c r="T96" i="66"/>
  <c r="T97" i="66"/>
  <c r="T98" i="66"/>
  <c r="T99" i="66"/>
  <c r="T100" i="66"/>
  <c r="T101" i="66"/>
  <c r="T102" i="66"/>
  <c r="T103" i="66"/>
  <c r="T104" i="66"/>
  <c r="T105" i="66"/>
  <c r="T106" i="66"/>
  <c r="T107" i="66"/>
  <c r="T108" i="66"/>
  <c r="T109" i="66"/>
  <c r="T110" i="66"/>
  <c r="T111" i="66"/>
  <c r="T112" i="66"/>
  <c r="T113" i="66"/>
  <c r="T114" i="66"/>
  <c r="T115" i="66"/>
  <c r="T116" i="66"/>
  <c r="T117" i="66"/>
  <c r="T118" i="66"/>
  <c r="T119" i="66"/>
  <c r="T120" i="66"/>
  <c r="T121" i="66"/>
  <c r="T122" i="66"/>
  <c r="T123" i="66"/>
  <c r="T124" i="66"/>
  <c r="T125" i="66"/>
  <c r="T126" i="66"/>
  <c r="T127" i="66"/>
  <c r="T128" i="66"/>
  <c r="T129" i="66"/>
  <c r="T130" i="66"/>
  <c r="T131" i="66"/>
  <c r="T132" i="66"/>
  <c r="T133" i="66"/>
  <c r="T134" i="66"/>
  <c r="T135" i="66"/>
  <c r="T136" i="66"/>
  <c r="T137" i="66"/>
  <c r="T138" i="66"/>
  <c r="T139" i="66"/>
  <c r="T140" i="66"/>
  <c r="T141" i="66"/>
  <c r="T142" i="66"/>
  <c r="T143" i="66"/>
  <c r="T144" i="66"/>
  <c r="T145" i="66"/>
  <c r="T146" i="66"/>
  <c r="T147" i="66"/>
  <c r="T148" i="66"/>
  <c r="T149" i="66"/>
  <c r="T150" i="66"/>
  <c r="T151" i="66"/>
  <c r="T152" i="66"/>
  <c r="T153" i="66"/>
  <c r="T154" i="66"/>
  <c r="T155" i="66"/>
  <c r="T156" i="66"/>
  <c r="T157" i="66"/>
  <c r="T158" i="66"/>
  <c r="T159" i="66"/>
  <c r="T160" i="66"/>
  <c r="T33" i="67"/>
  <c r="T34" i="67"/>
  <c r="T35" i="67"/>
  <c r="T36" i="67"/>
  <c r="T37" i="67"/>
  <c r="T38" i="67"/>
  <c r="T39" i="67"/>
  <c r="T40" i="67"/>
  <c r="T41" i="67"/>
  <c r="T42" i="67"/>
  <c r="T43" i="67"/>
  <c r="T44" i="67"/>
  <c r="T45" i="67"/>
  <c r="T46" i="67"/>
  <c r="T47" i="67"/>
  <c r="T48" i="67"/>
  <c r="T49" i="67"/>
  <c r="T50" i="67"/>
  <c r="T51" i="67"/>
  <c r="T52" i="67"/>
  <c r="T53" i="67"/>
  <c r="T54" i="67"/>
  <c r="T55" i="67"/>
  <c r="T56" i="67"/>
  <c r="T57" i="67"/>
  <c r="T58" i="67"/>
  <c r="T59" i="67"/>
  <c r="T60" i="67"/>
  <c r="T61" i="67"/>
  <c r="T62" i="67"/>
  <c r="T63" i="67"/>
  <c r="T64" i="67"/>
  <c r="T65" i="67"/>
  <c r="T66" i="67"/>
  <c r="T67" i="67"/>
  <c r="T68" i="67"/>
  <c r="T69" i="67"/>
  <c r="T70" i="67"/>
  <c r="T71" i="67"/>
  <c r="T72" i="67"/>
  <c r="T73" i="67"/>
  <c r="T74" i="67"/>
  <c r="T75" i="67"/>
  <c r="T76" i="67"/>
  <c r="T77" i="67"/>
  <c r="T78" i="67"/>
  <c r="T79" i="67"/>
  <c r="T80" i="67"/>
  <c r="T81" i="67"/>
  <c r="T82" i="67"/>
  <c r="T83" i="67"/>
  <c r="T84" i="67"/>
  <c r="T85" i="67"/>
  <c r="T86" i="67"/>
  <c r="T87" i="67"/>
  <c r="T88" i="67"/>
  <c r="T89" i="67"/>
  <c r="T90" i="67"/>
  <c r="T91" i="67"/>
  <c r="T92" i="67"/>
  <c r="T93" i="67"/>
  <c r="T94" i="67"/>
  <c r="T95" i="67"/>
  <c r="T96" i="67"/>
  <c r="T97" i="67"/>
  <c r="T98" i="67"/>
  <c r="T99" i="67"/>
  <c r="T100" i="67"/>
  <c r="T101" i="67"/>
  <c r="T102" i="67"/>
  <c r="T103" i="67"/>
  <c r="T104" i="67"/>
  <c r="T105" i="67"/>
  <c r="T106" i="67"/>
  <c r="T107" i="67"/>
  <c r="T108" i="67"/>
  <c r="T109" i="67"/>
  <c r="T110" i="67"/>
  <c r="T111" i="67"/>
  <c r="T112" i="67"/>
  <c r="T113" i="67"/>
  <c r="T114" i="67"/>
  <c r="T115" i="67"/>
  <c r="T116" i="67"/>
  <c r="T117" i="67"/>
  <c r="T118" i="67"/>
  <c r="T119" i="67"/>
  <c r="T120" i="67"/>
  <c r="T121" i="67"/>
  <c r="T122" i="67"/>
  <c r="T123" i="67"/>
  <c r="T124" i="67"/>
  <c r="T125" i="67"/>
  <c r="T126" i="67"/>
  <c r="T127" i="67"/>
  <c r="T10" i="67"/>
  <c r="N33" i="67"/>
  <c r="N34" i="67"/>
  <c r="N35" i="67"/>
  <c r="N36" i="67"/>
  <c r="N37" i="67"/>
  <c r="N38" i="67"/>
  <c r="N39" i="67"/>
  <c r="N40" i="67"/>
  <c r="N41" i="67"/>
  <c r="N42" i="67"/>
  <c r="N43" i="67"/>
  <c r="N44" i="67"/>
  <c r="N45" i="67"/>
  <c r="N46" i="67"/>
  <c r="N47" i="67"/>
  <c r="N48" i="67"/>
  <c r="N49" i="67"/>
  <c r="N50" i="67"/>
  <c r="N51" i="67"/>
  <c r="N52" i="67"/>
  <c r="N53" i="67"/>
  <c r="N54" i="67"/>
  <c r="N55" i="67"/>
  <c r="N56" i="67"/>
  <c r="N57" i="67"/>
  <c r="N58" i="67"/>
  <c r="N59" i="67"/>
  <c r="N60" i="67"/>
  <c r="N61" i="67"/>
  <c r="N62" i="67"/>
  <c r="N63" i="67"/>
  <c r="N64" i="67"/>
  <c r="N65" i="67"/>
  <c r="N66" i="67"/>
  <c r="N67" i="67"/>
  <c r="N68" i="67"/>
  <c r="N69" i="67"/>
  <c r="N70" i="67"/>
  <c r="N71" i="67"/>
  <c r="N72" i="67"/>
  <c r="N73" i="67"/>
  <c r="N74" i="67"/>
  <c r="N75" i="67"/>
  <c r="N76" i="67"/>
  <c r="N77" i="67"/>
  <c r="N78" i="67"/>
  <c r="N79" i="67"/>
  <c r="N80" i="67"/>
  <c r="N81" i="67"/>
  <c r="N82" i="67"/>
  <c r="N83" i="67"/>
  <c r="N84" i="67"/>
  <c r="N85" i="67"/>
  <c r="N86" i="67"/>
  <c r="N87" i="67"/>
  <c r="N88" i="67"/>
  <c r="N89" i="67"/>
  <c r="N90" i="67"/>
  <c r="N91" i="67"/>
  <c r="N92" i="67"/>
  <c r="N93" i="67"/>
  <c r="N94" i="67"/>
  <c r="N95" i="67"/>
  <c r="N96" i="67"/>
  <c r="N97" i="67"/>
  <c r="N98" i="67"/>
  <c r="N99" i="67"/>
  <c r="N100" i="67"/>
  <c r="N101" i="67"/>
  <c r="N102" i="67"/>
  <c r="N103" i="67"/>
  <c r="N104" i="67"/>
  <c r="N105" i="67"/>
  <c r="N106" i="67"/>
  <c r="N107" i="67"/>
  <c r="N108" i="67"/>
  <c r="N109" i="67"/>
  <c r="N110" i="67"/>
  <c r="N111" i="67"/>
  <c r="N112" i="67"/>
  <c r="N113" i="67"/>
  <c r="N114" i="67"/>
  <c r="N115" i="67"/>
  <c r="N116" i="67"/>
  <c r="N117" i="67"/>
  <c r="N118" i="67"/>
  <c r="N119" i="67"/>
  <c r="N120" i="67"/>
  <c r="N121" i="67"/>
  <c r="N122" i="67"/>
  <c r="N123" i="67"/>
  <c r="N124" i="67"/>
  <c r="N125" i="67"/>
  <c r="N126" i="67"/>
  <c r="N127" i="67"/>
  <c r="N35" i="64"/>
  <c r="N36" i="64"/>
  <c r="N37" i="64"/>
  <c r="N38" i="64"/>
  <c r="N39" i="64"/>
  <c r="N40" i="64"/>
  <c r="N41" i="64"/>
  <c r="N42" i="64"/>
  <c r="N43" i="64"/>
  <c r="N44" i="64"/>
  <c r="N45" i="64"/>
  <c r="N46" i="64"/>
  <c r="N47" i="64"/>
  <c r="N48" i="64"/>
  <c r="N49" i="64"/>
  <c r="N50" i="64"/>
  <c r="N51" i="64"/>
  <c r="N52" i="64"/>
  <c r="N53" i="64"/>
  <c r="N54" i="64"/>
  <c r="N55" i="64"/>
  <c r="N56" i="64"/>
  <c r="N57" i="64"/>
  <c r="N58" i="64"/>
  <c r="N59" i="64"/>
  <c r="N60" i="64"/>
  <c r="N61" i="64"/>
  <c r="N62" i="64"/>
  <c r="N63" i="64"/>
  <c r="N64" i="64"/>
  <c r="N65" i="64"/>
  <c r="N66" i="64"/>
  <c r="N67" i="64"/>
  <c r="N68" i="64"/>
  <c r="N69" i="64"/>
  <c r="N70" i="64"/>
  <c r="N71" i="64"/>
  <c r="N72" i="64"/>
  <c r="N73" i="64"/>
  <c r="N74" i="64"/>
  <c r="N75" i="64"/>
  <c r="N76" i="64"/>
  <c r="N77" i="64"/>
  <c r="N78" i="64"/>
  <c r="N79" i="64"/>
  <c r="N80" i="64"/>
  <c r="N81" i="64"/>
  <c r="N82" i="64"/>
  <c r="N83" i="64"/>
  <c r="N84" i="64"/>
  <c r="N85" i="64"/>
  <c r="N86" i="64"/>
  <c r="N87" i="64"/>
  <c r="N88" i="64"/>
  <c r="N89" i="64"/>
  <c r="N90" i="64"/>
  <c r="N91" i="64"/>
  <c r="N92" i="64"/>
  <c r="N93" i="64"/>
  <c r="N94" i="64"/>
  <c r="N95" i="64"/>
  <c r="N96" i="64"/>
  <c r="T19" i="64"/>
  <c r="T33" i="64"/>
  <c r="T8" i="64"/>
  <c r="T35" i="64"/>
  <c r="T36" i="64"/>
  <c r="T37" i="64"/>
  <c r="T38" i="64"/>
  <c r="T39" i="64"/>
  <c r="T40" i="64"/>
  <c r="T41" i="64"/>
  <c r="T42" i="64"/>
  <c r="T43" i="64"/>
  <c r="T44" i="64"/>
  <c r="T45" i="64"/>
  <c r="T46" i="64"/>
  <c r="T47" i="64"/>
  <c r="T48" i="64"/>
  <c r="T49" i="64"/>
  <c r="T50" i="64"/>
  <c r="T51" i="64"/>
  <c r="T52" i="64"/>
  <c r="T53" i="64"/>
  <c r="T54" i="64"/>
  <c r="T55" i="64"/>
  <c r="T56" i="64"/>
  <c r="T57" i="64"/>
  <c r="T58" i="64"/>
  <c r="T59" i="64"/>
  <c r="T60" i="64"/>
  <c r="T61" i="64"/>
  <c r="T62" i="64"/>
  <c r="T63" i="64"/>
  <c r="T64" i="64"/>
  <c r="T65" i="64"/>
  <c r="T66" i="64"/>
  <c r="T67" i="64"/>
  <c r="T68" i="64"/>
  <c r="T69" i="64"/>
  <c r="T70" i="64"/>
  <c r="T71" i="64"/>
  <c r="T72" i="64"/>
  <c r="T73" i="64"/>
  <c r="T74" i="64"/>
  <c r="T75" i="64"/>
  <c r="T76" i="64"/>
  <c r="T77" i="64"/>
  <c r="T78" i="64"/>
  <c r="T79" i="64"/>
  <c r="T80" i="64"/>
  <c r="T81" i="64"/>
  <c r="T82" i="64"/>
  <c r="T83" i="64"/>
  <c r="T84" i="64"/>
  <c r="T85" i="64"/>
  <c r="T86" i="64"/>
  <c r="T87" i="64"/>
  <c r="T88" i="64"/>
  <c r="T89" i="64"/>
  <c r="T90" i="64"/>
  <c r="T91" i="64"/>
  <c r="T92" i="64"/>
  <c r="T93" i="64"/>
  <c r="T94" i="64"/>
  <c r="T95" i="64"/>
  <c r="T96" i="64"/>
  <c r="T26" i="64"/>
  <c r="N47" i="65"/>
  <c r="N48" i="65"/>
  <c r="N49" i="65"/>
  <c r="N50" i="65"/>
  <c r="N51" i="65"/>
  <c r="N52" i="65"/>
  <c r="N53" i="65"/>
  <c r="N54" i="65"/>
  <c r="N55" i="65"/>
  <c r="N56" i="65"/>
  <c r="N57" i="65"/>
  <c r="N58" i="65"/>
  <c r="N59" i="65"/>
  <c r="N60" i="65"/>
  <c r="N61" i="65"/>
  <c r="N62" i="65"/>
  <c r="N63" i="65"/>
  <c r="N64" i="65"/>
  <c r="N65" i="65"/>
  <c r="N66" i="65"/>
  <c r="N67" i="65"/>
  <c r="N68" i="65"/>
  <c r="N69" i="65"/>
  <c r="N70" i="65"/>
  <c r="N71" i="65"/>
  <c r="N72" i="65"/>
  <c r="N73" i="65"/>
  <c r="N74" i="65"/>
  <c r="N75" i="65"/>
  <c r="N76" i="65"/>
  <c r="N77" i="65"/>
  <c r="N78" i="65"/>
  <c r="N79" i="65"/>
  <c r="N80" i="65"/>
  <c r="N81" i="65"/>
  <c r="N82" i="65"/>
  <c r="N83" i="65"/>
  <c r="N84" i="65"/>
  <c r="N85" i="65"/>
  <c r="N86" i="65"/>
  <c r="N87" i="65"/>
  <c r="N88" i="65"/>
  <c r="N89" i="65"/>
  <c r="N90" i="65"/>
  <c r="N91" i="65"/>
  <c r="N92" i="65"/>
  <c r="N93" i="65"/>
  <c r="N94" i="65"/>
  <c r="N95" i="65"/>
  <c r="N96" i="65"/>
  <c r="N97" i="65"/>
  <c r="N98" i="65"/>
  <c r="N99" i="65"/>
  <c r="N100" i="65"/>
  <c r="N101" i="65"/>
  <c r="N102" i="65"/>
  <c r="N103" i="65"/>
  <c r="N104" i="65"/>
  <c r="N105" i="65"/>
  <c r="N106" i="65"/>
  <c r="N107" i="65"/>
  <c r="N108" i="65"/>
  <c r="N109" i="65"/>
  <c r="N110" i="65"/>
  <c r="N111" i="65"/>
  <c r="N112" i="65"/>
  <c r="N113" i="65"/>
  <c r="N114" i="65"/>
  <c r="N115" i="65"/>
  <c r="N116" i="65"/>
  <c r="N117" i="65"/>
  <c r="N118" i="65"/>
  <c r="N119" i="65"/>
  <c r="N120" i="65"/>
  <c r="N121" i="65"/>
  <c r="N122" i="65"/>
  <c r="N123" i="65"/>
  <c r="N124" i="65"/>
  <c r="N125" i="65"/>
  <c r="N126" i="65"/>
  <c r="N127" i="65"/>
  <c r="N128" i="65"/>
  <c r="N129" i="65"/>
  <c r="N130" i="65"/>
  <c r="N131" i="65"/>
  <c r="N132" i="65"/>
  <c r="N133" i="65"/>
  <c r="N134" i="65"/>
  <c r="N135" i="65"/>
  <c r="T47" i="65"/>
  <c r="T48" i="65"/>
  <c r="T49" i="65"/>
  <c r="T50" i="65"/>
  <c r="T51" i="65"/>
  <c r="T52" i="65"/>
  <c r="T53" i="65"/>
  <c r="T54" i="65"/>
  <c r="T55" i="65"/>
  <c r="T56" i="65"/>
  <c r="T57" i="65"/>
  <c r="T58" i="65"/>
  <c r="T59" i="65"/>
  <c r="T60" i="65"/>
  <c r="T61" i="65"/>
  <c r="T62" i="65"/>
  <c r="T63" i="65"/>
  <c r="T64" i="65"/>
  <c r="T65" i="65"/>
  <c r="T66" i="65"/>
  <c r="T67" i="65"/>
  <c r="T68" i="65"/>
  <c r="T69" i="65"/>
  <c r="T70" i="65"/>
  <c r="T71" i="65"/>
  <c r="T72" i="65"/>
  <c r="T73" i="65"/>
  <c r="T74" i="65"/>
  <c r="T75" i="65"/>
  <c r="T76" i="65"/>
  <c r="T77" i="65"/>
  <c r="T78" i="65"/>
  <c r="T79" i="65"/>
  <c r="T80" i="65"/>
  <c r="T81" i="65"/>
  <c r="T82" i="65"/>
  <c r="T83" i="65"/>
  <c r="T84" i="65"/>
  <c r="T85" i="65"/>
  <c r="T86" i="65"/>
  <c r="T87" i="65"/>
  <c r="T88" i="65"/>
  <c r="T89" i="65"/>
  <c r="T90" i="65"/>
  <c r="T91" i="65"/>
  <c r="T92" i="65"/>
  <c r="T93" i="65"/>
  <c r="T94" i="65"/>
  <c r="T95" i="65"/>
  <c r="T96" i="65"/>
  <c r="T97" i="65"/>
  <c r="T98" i="65"/>
  <c r="T99" i="65"/>
  <c r="T100" i="65"/>
  <c r="T101" i="65"/>
  <c r="T102" i="65"/>
  <c r="T103" i="65"/>
  <c r="T104" i="65"/>
  <c r="T105" i="65"/>
  <c r="T106" i="65"/>
  <c r="T107" i="65"/>
  <c r="T108" i="65"/>
  <c r="T109" i="65"/>
  <c r="T110" i="65"/>
  <c r="T111" i="65"/>
  <c r="T112" i="65"/>
  <c r="T113" i="65"/>
  <c r="T114" i="65"/>
  <c r="T115" i="65"/>
  <c r="T116" i="65"/>
  <c r="T117" i="65"/>
  <c r="T118" i="65"/>
  <c r="T119" i="65"/>
  <c r="T120" i="65"/>
  <c r="T121" i="65"/>
  <c r="T122" i="65"/>
  <c r="T123" i="65"/>
  <c r="T124" i="65"/>
  <c r="T125" i="65"/>
  <c r="T126" i="65"/>
  <c r="T127" i="65"/>
  <c r="T128" i="65"/>
  <c r="T129" i="65"/>
  <c r="T130" i="65"/>
  <c r="T131" i="65"/>
  <c r="T132" i="65"/>
  <c r="T133" i="65"/>
  <c r="T134" i="65"/>
  <c r="T135" i="65"/>
  <c r="N31" i="62"/>
  <c r="N32" i="62"/>
  <c r="N33" i="62"/>
  <c r="N34" i="62"/>
  <c r="N35" i="62"/>
  <c r="N36" i="62"/>
  <c r="N37" i="62"/>
  <c r="N38" i="62"/>
  <c r="N39" i="62"/>
  <c r="N40" i="62"/>
  <c r="N41" i="62"/>
  <c r="N42" i="62"/>
  <c r="N43" i="62"/>
  <c r="N44" i="62"/>
  <c r="N45" i="62"/>
  <c r="N46" i="62"/>
  <c r="N47" i="62"/>
  <c r="N48" i="62"/>
  <c r="N49" i="62"/>
  <c r="N50" i="62"/>
  <c r="N51" i="62"/>
  <c r="N52" i="62"/>
  <c r="N53" i="62"/>
  <c r="N54" i="62"/>
  <c r="N55" i="62"/>
  <c r="N56" i="62"/>
  <c r="N57" i="62"/>
  <c r="N58" i="62"/>
  <c r="N59" i="62"/>
  <c r="N60" i="62"/>
  <c r="N61" i="62"/>
  <c r="N62" i="62"/>
  <c r="N63" i="62"/>
  <c r="N64" i="62"/>
  <c r="N65" i="62"/>
  <c r="N66" i="62"/>
  <c r="N67" i="62"/>
  <c r="N68" i="62"/>
  <c r="N69" i="62"/>
  <c r="N70" i="62"/>
  <c r="N71" i="62"/>
  <c r="N72" i="62"/>
  <c r="N73" i="62"/>
  <c r="N74" i="62"/>
  <c r="N75" i="62"/>
  <c r="N76" i="62"/>
  <c r="N77" i="62"/>
  <c r="N78" i="62"/>
  <c r="N79" i="62"/>
  <c r="N80" i="62"/>
  <c r="N81" i="62"/>
  <c r="N82" i="62"/>
  <c r="N83" i="62"/>
  <c r="N84" i="62"/>
  <c r="N85" i="62"/>
  <c r="N86" i="62"/>
  <c r="N87" i="62"/>
  <c r="N88" i="62"/>
  <c r="N89" i="62"/>
  <c r="N90" i="62"/>
  <c r="N91" i="62"/>
  <c r="N92" i="62"/>
  <c r="N93" i="62"/>
  <c r="N94" i="62"/>
  <c r="N95" i="62"/>
  <c r="N96" i="62"/>
  <c r="N97" i="62"/>
  <c r="N98" i="62"/>
  <c r="N99" i="62"/>
  <c r="N100" i="62"/>
  <c r="N101" i="62"/>
  <c r="N102" i="62"/>
  <c r="N103" i="62"/>
  <c r="N104" i="62"/>
  <c r="N105" i="62"/>
  <c r="N106" i="62"/>
  <c r="N107" i="62"/>
  <c r="N108" i="62"/>
  <c r="N109" i="62"/>
  <c r="N110" i="62"/>
  <c r="N111" i="62"/>
  <c r="N112" i="62"/>
  <c r="N113" i="62"/>
  <c r="N114" i="62"/>
  <c r="N115" i="62"/>
  <c r="N116" i="62"/>
  <c r="N117" i="62"/>
  <c r="N118" i="62"/>
  <c r="N119" i="62"/>
  <c r="N120" i="62"/>
  <c r="N121" i="62"/>
  <c r="N122" i="62"/>
  <c r="N123" i="62"/>
  <c r="N124" i="62"/>
  <c r="N125" i="62"/>
  <c r="N126" i="62"/>
  <c r="N127" i="62"/>
  <c r="N128" i="62"/>
  <c r="N129" i="62"/>
  <c r="N130" i="62"/>
  <c r="N131" i="62"/>
  <c r="N132" i="62"/>
  <c r="N133" i="62"/>
  <c r="N134" i="62"/>
  <c r="N135" i="62"/>
  <c r="N136" i="62"/>
  <c r="N137" i="62"/>
  <c r="N138" i="62"/>
  <c r="N139" i="62"/>
  <c r="N140" i="62"/>
  <c r="N141" i="62"/>
  <c r="N142" i="62"/>
  <c r="N143" i="62"/>
  <c r="N144" i="62"/>
  <c r="N145" i="62"/>
  <c r="N146" i="62"/>
  <c r="N147" i="62"/>
  <c r="N148" i="62"/>
  <c r="N149" i="62"/>
  <c r="N150" i="62"/>
  <c r="T29" i="63"/>
  <c r="T23" i="63"/>
  <c r="T28" i="63"/>
  <c r="T21" i="63"/>
  <c r="T25" i="63"/>
  <c r="T32" i="63"/>
  <c r="T22" i="63"/>
  <c r="T5" i="63"/>
  <c r="T43" i="63"/>
  <c r="T14" i="63"/>
  <c r="T60" i="63"/>
  <c r="T36" i="63"/>
  <c r="T46" i="63"/>
  <c r="T7" i="62" l="1"/>
  <c r="T26" i="62"/>
  <c r="T31" i="62"/>
  <c r="T32" i="62"/>
  <c r="T33" i="62"/>
  <c r="T34" i="62"/>
  <c r="T35" i="62"/>
  <c r="T36" i="62"/>
  <c r="T37" i="62"/>
  <c r="T38" i="62"/>
  <c r="T39" i="62"/>
  <c r="T40" i="62"/>
  <c r="T41" i="62"/>
  <c r="T42" i="62"/>
  <c r="T43" i="62"/>
  <c r="T44" i="62"/>
  <c r="T45" i="62"/>
  <c r="T46" i="62"/>
  <c r="T47" i="62"/>
  <c r="T48" i="62"/>
  <c r="T49" i="62"/>
  <c r="T50" i="62"/>
  <c r="T51" i="62"/>
  <c r="T52" i="62"/>
  <c r="T53" i="62"/>
  <c r="T54" i="62"/>
  <c r="T55" i="62"/>
  <c r="T56" i="62"/>
  <c r="T57" i="62"/>
  <c r="T58" i="62"/>
  <c r="T59" i="62"/>
  <c r="T60" i="62"/>
  <c r="T61" i="62"/>
  <c r="T62" i="62"/>
  <c r="T63" i="62"/>
  <c r="T64" i="62"/>
  <c r="T65" i="62"/>
  <c r="T66" i="62"/>
  <c r="T67" i="62"/>
  <c r="T68" i="62"/>
  <c r="T69" i="62"/>
  <c r="T70" i="62"/>
  <c r="T71" i="62"/>
  <c r="T72" i="62"/>
  <c r="T73" i="62"/>
  <c r="T74" i="62"/>
  <c r="T75" i="62"/>
  <c r="T76" i="62"/>
  <c r="T77" i="62"/>
  <c r="T78" i="62"/>
  <c r="T79" i="62"/>
  <c r="T80" i="62"/>
  <c r="T81" i="62"/>
  <c r="T82" i="62"/>
  <c r="T83" i="62"/>
  <c r="T84" i="62"/>
  <c r="T85" i="62"/>
  <c r="T86" i="62"/>
  <c r="T87" i="62"/>
  <c r="T88" i="62"/>
  <c r="T89" i="62"/>
  <c r="T90" i="62"/>
  <c r="T91" i="62"/>
  <c r="T92" i="62"/>
  <c r="T93" i="62"/>
  <c r="T94" i="62"/>
  <c r="T95" i="62"/>
  <c r="T96" i="62"/>
  <c r="T97" i="62"/>
  <c r="T98" i="62"/>
  <c r="T99" i="62"/>
  <c r="T100" i="62"/>
  <c r="T101" i="62"/>
  <c r="T102" i="62"/>
  <c r="T103" i="62"/>
  <c r="T104" i="62"/>
  <c r="T105" i="62"/>
  <c r="T106" i="62"/>
  <c r="T107" i="62"/>
  <c r="T108" i="62"/>
  <c r="T109" i="62"/>
  <c r="T110" i="62"/>
  <c r="T111" i="62"/>
  <c r="T112" i="62"/>
  <c r="T113" i="62"/>
  <c r="T114" i="62"/>
  <c r="T115" i="62"/>
  <c r="T116" i="62"/>
  <c r="T117" i="62"/>
  <c r="T118" i="62"/>
  <c r="T119" i="62"/>
  <c r="T120" i="62"/>
  <c r="T121" i="62"/>
  <c r="T122" i="62"/>
  <c r="T123" i="62"/>
  <c r="T124" i="62"/>
  <c r="T125" i="62"/>
  <c r="T126" i="62"/>
  <c r="T127" i="62"/>
  <c r="T128" i="62"/>
  <c r="T129" i="62"/>
  <c r="T130" i="62"/>
  <c r="T131" i="62"/>
  <c r="T132" i="62"/>
  <c r="T133" i="62"/>
  <c r="T134" i="62"/>
  <c r="T135" i="62"/>
  <c r="T136" i="62"/>
  <c r="T137" i="62"/>
  <c r="T138" i="62"/>
  <c r="T139" i="62"/>
  <c r="T140" i="62"/>
  <c r="T141" i="62"/>
  <c r="T142" i="62"/>
  <c r="T143" i="62"/>
  <c r="T144" i="62"/>
  <c r="T145" i="62"/>
  <c r="T146" i="62"/>
  <c r="T147" i="62"/>
  <c r="T148" i="62"/>
  <c r="T149" i="62"/>
  <c r="T150" i="62"/>
  <c r="T13" i="75"/>
  <c r="T14" i="75"/>
  <c r="T15" i="75"/>
  <c r="T16" i="75"/>
  <c r="T17" i="75"/>
  <c r="T18" i="75"/>
  <c r="T19" i="75"/>
  <c r="T20" i="75"/>
  <c r="T21" i="75"/>
  <c r="T22" i="75"/>
  <c r="T23" i="75"/>
  <c r="T24" i="75"/>
  <c r="T25" i="75"/>
  <c r="T26" i="75"/>
  <c r="T27" i="75"/>
  <c r="T28" i="75"/>
  <c r="T29" i="75"/>
  <c r="T30" i="75"/>
  <c r="T31" i="75"/>
  <c r="T32" i="75"/>
  <c r="T33" i="75"/>
  <c r="T34" i="75"/>
  <c r="T35" i="75"/>
  <c r="T36" i="75"/>
  <c r="T37" i="75"/>
  <c r="T38" i="75"/>
  <c r="T39" i="75"/>
  <c r="T40" i="75"/>
  <c r="T41" i="75"/>
  <c r="T42" i="75"/>
  <c r="T43" i="75"/>
  <c r="T44" i="75"/>
  <c r="T45" i="75"/>
  <c r="T46" i="75"/>
  <c r="T47" i="75"/>
  <c r="T48" i="75"/>
  <c r="T49" i="75"/>
  <c r="T50" i="75"/>
  <c r="T51" i="75"/>
  <c r="T52" i="75"/>
  <c r="T53" i="75"/>
  <c r="T54" i="75"/>
  <c r="T55" i="75"/>
  <c r="T56" i="75"/>
  <c r="T57" i="75"/>
  <c r="T58" i="75"/>
  <c r="T59" i="75"/>
  <c r="T60" i="75"/>
  <c r="T61" i="75"/>
  <c r="T62" i="75"/>
  <c r="T63" i="75"/>
  <c r="T64" i="75"/>
  <c r="T65" i="75"/>
  <c r="T66" i="75"/>
  <c r="T67" i="75"/>
  <c r="T68" i="75"/>
  <c r="T69" i="75"/>
  <c r="T70" i="75"/>
  <c r="T71" i="75"/>
  <c r="T72" i="75"/>
  <c r="T73" i="75"/>
  <c r="T74" i="75"/>
  <c r="T75" i="75"/>
  <c r="T76" i="75"/>
  <c r="T77" i="75"/>
  <c r="T78" i="75"/>
  <c r="T79" i="75"/>
  <c r="T80" i="75"/>
  <c r="T81" i="75"/>
  <c r="T82" i="75"/>
  <c r="T83" i="75"/>
  <c r="T84" i="75"/>
  <c r="T85" i="75"/>
  <c r="T86" i="75"/>
  <c r="T87" i="75"/>
  <c r="T88" i="75"/>
  <c r="T89" i="75"/>
  <c r="T90" i="75"/>
  <c r="T91" i="75"/>
  <c r="T92" i="75"/>
  <c r="T93" i="75"/>
  <c r="T94" i="75"/>
  <c r="T95" i="75"/>
  <c r="T96" i="75"/>
  <c r="T97" i="75"/>
  <c r="T98" i="75"/>
  <c r="T99" i="75"/>
  <c r="T100" i="75"/>
  <c r="T101" i="75"/>
  <c r="T102" i="75"/>
  <c r="T103" i="75"/>
  <c r="T104" i="75"/>
  <c r="T105" i="75"/>
  <c r="T106" i="75"/>
  <c r="T107" i="75"/>
  <c r="T108" i="75"/>
  <c r="T109" i="75"/>
  <c r="T110" i="75"/>
  <c r="T111" i="75"/>
  <c r="T112" i="75"/>
  <c r="T113" i="75"/>
  <c r="T114" i="75"/>
  <c r="T115" i="75"/>
  <c r="T116" i="75"/>
  <c r="T117" i="75"/>
  <c r="T118" i="75"/>
  <c r="T119" i="75"/>
  <c r="T120" i="75"/>
  <c r="T121" i="75"/>
  <c r="T122" i="75"/>
  <c r="T123" i="75"/>
  <c r="T124" i="75"/>
  <c r="T125" i="75"/>
  <c r="T126" i="75"/>
  <c r="T127" i="75"/>
  <c r="T128" i="75"/>
  <c r="T129" i="75"/>
  <c r="T130" i="75"/>
  <c r="T131" i="75"/>
  <c r="T132" i="75"/>
  <c r="T133" i="75"/>
  <c r="T134" i="75"/>
  <c r="T135" i="75"/>
  <c r="T136" i="75"/>
  <c r="T137" i="75"/>
  <c r="T138" i="75"/>
  <c r="T139" i="75"/>
  <c r="T140" i="75"/>
  <c r="T141" i="75"/>
  <c r="T142" i="75"/>
  <c r="T143" i="75"/>
  <c r="T144" i="75"/>
  <c r="T145" i="75"/>
  <c r="T146" i="75"/>
  <c r="T147" i="75"/>
  <c r="T148" i="75"/>
  <c r="T149" i="75"/>
  <c r="T150" i="75"/>
  <c r="T151" i="75"/>
  <c r="T152" i="75"/>
  <c r="T153" i="75"/>
  <c r="T154" i="75"/>
  <c r="T155" i="75"/>
  <c r="T21" i="57"/>
  <c r="T22" i="57"/>
  <c r="T23" i="57"/>
  <c r="T24" i="57"/>
  <c r="T25" i="57"/>
  <c r="T26" i="57"/>
  <c r="T27" i="57"/>
  <c r="T28" i="57"/>
  <c r="T29" i="57"/>
  <c r="T30" i="57"/>
  <c r="T31" i="57"/>
  <c r="T32" i="57"/>
  <c r="T33" i="57"/>
  <c r="T34" i="57"/>
  <c r="T35" i="57"/>
  <c r="T36" i="57"/>
  <c r="T37" i="57"/>
  <c r="T38" i="57"/>
  <c r="T39" i="57"/>
  <c r="T40" i="57"/>
  <c r="T41" i="57"/>
  <c r="T42" i="57"/>
  <c r="T43" i="57"/>
  <c r="T44" i="57"/>
  <c r="T45" i="57"/>
  <c r="T46" i="57"/>
  <c r="T47" i="57"/>
  <c r="T48" i="57"/>
  <c r="T49" i="57"/>
  <c r="T50" i="57"/>
  <c r="T51" i="57"/>
  <c r="T52" i="57"/>
  <c r="T53" i="57"/>
  <c r="T54" i="57"/>
  <c r="T55" i="57"/>
  <c r="T56" i="57"/>
  <c r="T57" i="57"/>
  <c r="T58" i="57"/>
  <c r="T59" i="57"/>
  <c r="T60" i="57"/>
  <c r="T61" i="57"/>
  <c r="T62" i="57"/>
  <c r="T63" i="57"/>
  <c r="T64" i="57"/>
  <c r="T65" i="57"/>
  <c r="T66" i="57"/>
  <c r="T67" i="57"/>
  <c r="T68" i="57"/>
  <c r="T69" i="57"/>
  <c r="T70" i="57"/>
  <c r="T71" i="57"/>
  <c r="T72" i="57"/>
  <c r="T73" i="57"/>
  <c r="T74" i="57"/>
  <c r="T75" i="57"/>
  <c r="T76" i="57"/>
  <c r="T77" i="57"/>
  <c r="T78" i="57"/>
  <c r="T79" i="57"/>
  <c r="T80" i="57"/>
  <c r="T81" i="57"/>
  <c r="T82" i="57"/>
  <c r="T83" i="57"/>
  <c r="T84" i="57"/>
  <c r="T85" i="57"/>
  <c r="T86" i="57"/>
  <c r="T87" i="57"/>
  <c r="T88" i="57"/>
  <c r="T89" i="57"/>
  <c r="T90" i="57"/>
  <c r="T91" i="57"/>
  <c r="T92" i="57"/>
  <c r="T93" i="57"/>
  <c r="T94" i="57"/>
  <c r="T95" i="57"/>
  <c r="T96" i="57"/>
  <c r="T97" i="57"/>
  <c r="T98" i="57"/>
  <c r="T99" i="57"/>
  <c r="T100" i="57"/>
  <c r="T101" i="57"/>
  <c r="T102" i="57"/>
  <c r="T103" i="57"/>
  <c r="T104" i="57"/>
  <c r="T105" i="57"/>
  <c r="T106" i="57"/>
  <c r="T107" i="57"/>
  <c r="T108" i="57"/>
  <c r="T109" i="57"/>
  <c r="T110" i="57"/>
  <c r="T111" i="57"/>
  <c r="T112" i="57"/>
  <c r="T113" i="57"/>
  <c r="T114" i="57"/>
  <c r="T115" i="57"/>
  <c r="T116" i="57"/>
  <c r="T117" i="57"/>
  <c r="T118" i="57"/>
  <c r="T119" i="57"/>
  <c r="T120" i="57"/>
  <c r="T121" i="57"/>
  <c r="T122" i="57"/>
  <c r="T123" i="57"/>
  <c r="T124" i="57"/>
  <c r="T125" i="57"/>
  <c r="T126" i="57"/>
  <c r="T127" i="57"/>
  <c r="T128" i="57"/>
  <c r="T129" i="57"/>
  <c r="T130" i="57"/>
  <c r="T131" i="57"/>
  <c r="T132" i="57"/>
  <c r="T133" i="57"/>
  <c r="T134" i="57"/>
  <c r="T135" i="57"/>
  <c r="T136" i="57"/>
  <c r="T137" i="57"/>
  <c r="T138" i="57"/>
  <c r="T139" i="57"/>
  <c r="T140" i="57"/>
  <c r="T141" i="57"/>
  <c r="T142" i="57"/>
  <c r="T143" i="57"/>
  <c r="T144" i="57"/>
  <c r="T145" i="57"/>
  <c r="T146" i="57"/>
  <c r="T147" i="57"/>
  <c r="T148" i="57"/>
  <c r="T149" i="57"/>
  <c r="T150" i="57"/>
  <c r="T151" i="57"/>
  <c r="T152" i="57"/>
  <c r="T153" i="57"/>
  <c r="T154" i="57"/>
  <c r="T155" i="57"/>
  <c r="T156" i="57"/>
  <c r="T157" i="57"/>
  <c r="T158" i="57"/>
  <c r="T159" i="57"/>
  <c r="T160" i="57"/>
  <c r="T161" i="57"/>
  <c r="T162" i="57"/>
  <c r="T163" i="57"/>
  <c r="T164" i="57"/>
  <c r="T13" i="73"/>
  <c r="T8" i="73"/>
  <c r="T34" i="73"/>
  <c r="T35" i="73"/>
  <c r="T36" i="73"/>
  <c r="T37" i="73"/>
  <c r="T38" i="73"/>
  <c r="T39" i="73"/>
  <c r="T40" i="73"/>
  <c r="T41" i="73"/>
  <c r="T42" i="73"/>
  <c r="T43" i="73"/>
  <c r="T44" i="73"/>
  <c r="T45" i="73"/>
  <c r="T54" i="55"/>
  <c r="T31" i="55"/>
  <c r="T18" i="55"/>
  <c r="T38" i="55"/>
  <c r="T9" i="55"/>
  <c r="T25" i="55"/>
  <c r="T60" i="55"/>
  <c r="T61" i="55"/>
  <c r="T62" i="55"/>
  <c r="T63" i="55"/>
  <c r="T64" i="55"/>
  <c r="T65" i="55"/>
  <c r="T66" i="55"/>
  <c r="T67" i="55"/>
  <c r="T68" i="55"/>
  <c r="T69" i="55"/>
  <c r="T70" i="55"/>
  <c r="T71" i="55"/>
  <c r="T72" i="55"/>
  <c r="T73" i="55"/>
  <c r="T74" i="55"/>
  <c r="T75" i="55"/>
  <c r="T76" i="55"/>
  <c r="T77" i="55"/>
  <c r="T78" i="55"/>
  <c r="T79" i="55"/>
  <c r="T80" i="55"/>
  <c r="T81" i="55"/>
  <c r="T82" i="55"/>
  <c r="T83" i="55"/>
  <c r="T84" i="55"/>
  <c r="T85" i="55"/>
  <c r="T86" i="55"/>
  <c r="T87" i="55"/>
  <c r="T88" i="55"/>
  <c r="T89" i="55"/>
  <c r="T90" i="55"/>
  <c r="T91" i="55"/>
  <c r="T92" i="55"/>
  <c r="T93" i="55"/>
  <c r="T94" i="55"/>
  <c r="T95" i="55"/>
  <c r="T96" i="55"/>
  <c r="T97" i="55"/>
  <c r="T98" i="55"/>
  <c r="T99" i="55"/>
  <c r="T100" i="55"/>
  <c r="T101" i="55"/>
  <c r="T102" i="55"/>
  <c r="T103" i="55"/>
  <c r="T104" i="55"/>
  <c r="T105" i="55"/>
  <c r="T106" i="55"/>
  <c r="T107" i="55"/>
  <c r="T108" i="55"/>
  <c r="T109" i="55"/>
  <c r="T110" i="55"/>
  <c r="T111" i="55"/>
  <c r="T112" i="55"/>
  <c r="T113" i="55"/>
  <c r="T114" i="55"/>
  <c r="T115" i="55"/>
  <c r="T116" i="55"/>
  <c r="T117" i="55"/>
  <c r="T118" i="55"/>
  <c r="T119" i="55"/>
  <c r="T120" i="55"/>
  <c r="T121" i="55"/>
  <c r="T122" i="55"/>
  <c r="T123" i="55"/>
  <c r="T124" i="55"/>
  <c r="T125" i="55"/>
  <c r="T126" i="55"/>
  <c r="T127" i="55"/>
  <c r="T128" i="55"/>
  <c r="T129" i="55"/>
  <c r="T130" i="55"/>
  <c r="T131" i="55"/>
  <c r="T132" i="55"/>
  <c r="T133" i="55"/>
  <c r="T134" i="55"/>
  <c r="T135" i="55"/>
  <c r="T136" i="55"/>
  <c r="T137" i="55"/>
  <c r="T138" i="55"/>
  <c r="T139" i="55"/>
  <c r="T140" i="55"/>
  <c r="T141" i="55"/>
  <c r="T142" i="55"/>
  <c r="T143" i="55"/>
  <c r="T144" i="55"/>
  <c r="T145" i="55"/>
  <c r="T146" i="55"/>
  <c r="T147" i="55"/>
  <c r="T148" i="55"/>
  <c r="T149" i="55"/>
  <c r="T150" i="55"/>
  <c r="T151" i="55"/>
  <c r="T152" i="55"/>
  <c r="T153" i="55"/>
  <c r="T154" i="55"/>
  <c r="T155" i="55"/>
  <c r="T156" i="55"/>
  <c r="T157" i="55"/>
  <c r="T158" i="55"/>
  <c r="T159" i="55"/>
  <c r="T160" i="55"/>
  <c r="T161" i="55"/>
  <c r="T162" i="55"/>
  <c r="T163" i="55"/>
  <c r="T164" i="55"/>
  <c r="T165" i="55"/>
  <c r="T166" i="55"/>
  <c r="T167" i="55"/>
  <c r="T168" i="55"/>
  <c r="T169" i="55"/>
  <c r="T170" i="55"/>
  <c r="T171" i="55"/>
  <c r="T172" i="55"/>
  <c r="T173" i="55"/>
  <c r="T174" i="55"/>
  <c r="T175" i="55"/>
  <c r="T176" i="55"/>
  <c r="T177" i="55"/>
  <c r="T20" i="53"/>
  <c r="T18" i="53"/>
  <c r="T5" i="53"/>
  <c r="T42" i="53"/>
  <c r="T73" i="53"/>
  <c r="T11" i="53"/>
  <c r="T53" i="53"/>
  <c r="T43" i="53"/>
  <c r="T56" i="53"/>
  <c r="T25" i="53"/>
  <c r="T64" i="53"/>
  <c r="T85" i="53"/>
  <c r="T86" i="53"/>
  <c r="T87" i="53"/>
  <c r="T88" i="53"/>
  <c r="T89" i="53"/>
  <c r="T90" i="53"/>
  <c r="T91" i="53"/>
  <c r="T92" i="53"/>
  <c r="T93" i="53"/>
  <c r="T94" i="53"/>
  <c r="T95" i="53"/>
  <c r="T96" i="53"/>
  <c r="T97" i="53"/>
  <c r="T98" i="53"/>
  <c r="T99" i="53"/>
  <c r="T100" i="53"/>
  <c r="T101" i="53"/>
  <c r="T102" i="53"/>
  <c r="T103" i="53"/>
  <c r="T104" i="53"/>
  <c r="T105" i="53"/>
  <c r="T106" i="53"/>
  <c r="T107" i="53"/>
  <c r="T108" i="53"/>
  <c r="T109" i="53"/>
  <c r="T110" i="53"/>
  <c r="T111" i="53"/>
  <c r="T112" i="53"/>
  <c r="T113" i="53"/>
  <c r="T114" i="53"/>
  <c r="T115" i="53"/>
  <c r="T116" i="53"/>
  <c r="T117" i="53"/>
  <c r="T118" i="53"/>
  <c r="T119" i="53"/>
  <c r="T120" i="53"/>
  <c r="T121" i="53"/>
  <c r="T122" i="53"/>
  <c r="T123" i="53"/>
  <c r="T124" i="53"/>
  <c r="T125" i="53"/>
  <c r="T126" i="53"/>
  <c r="T127" i="53"/>
  <c r="T128" i="53"/>
  <c r="T129" i="53"/>
  <c r="T130" i="53"/>
  <c r="T12" i="60"/>
  <c r="T23" i="60"/>
  <c r="T36" i="60"/>
  <c r="T37" i="60"/>
  <c r="T39" i="60"/>
  <c r="T40" i="60"/>
  <c r="T41" i="60"/>
  <c r="T42" i="60"/>
  <c r="T43" i="60"/>
  <c r="T44" i="60"/>
  <c r="T45" i="60"/>
  <c r="T46" i="60"/>
  <c r="T47" i="60"/>
  <c r="T48" i="60"/>
  <c r="T49" i="60"/>
  <c r="T50" i="60"/>
  <c r="T51" i="60"/>
  <c r="T52" i="60"/>
  <c r="T53" i="60"/>
  <c r="T54" i="60"/>
  <c r="T55" i="60"/>
  <c r="T56" i="60"/>
  <c r="T57" i="60"/>
  <c r="T58" i="60"/>
  <c r="T59" i="60"/>
  <c r="T60" i="60"/>
  <c r="T61" i="60"/>
  <c r="T62" i="60"/>
  <c r="T63" i="60"/>
  <c r="T64" i="60"/>
  <c r="T65" i="60"/>
  <c r="T66" i="60"/>
  <c r="T67" i="60"/>
  <c r="T68" i="60"/>
  <c r="T69" i="60"/>
  <c r="T70" i="60"/>
  <c r="T71" i="60"/>
  <c r="T72" i="60"/>
  <c r="T73" i="60"/>
  <c r="T74" i="60"/>
  <c r="T75" i="60"/>
  <c r="T76" i="60"/>
  <c r="T77" i="60"/>
  <c r="T78" i="60"/>
  <c r="T79" i="60"/>
  <c r="T80" i="60"/>
  <c r="T81" i="60"/>
  <c r="T82" i="60"/>
  <c r="T83" i="60"/>
  <c r="T84" i="60"/>
  <c r="T85" i="60"/>
  <c r="T86" i="60"/>
  <c r="T87" i="60"/>
  <c r="T88" i="60"/>
  <c r="T89" i="60"/>
  <c r="T90" i="60"/>
  <c r="T91" i="60"/>
  <c r="T92" i="60"/>
  <c r="T93" i="60"/>
  <c r="T94" i="60"/>
  <c r="T95" i="60"/>
  <c r="T96" i="60"/>
  <c r="T97" i="60"/>
  <c r="T98" i="60"/>
  <c r="T99" i="60"/>
  <c r="T100" i="60"/>
  <c r="T101" i="60"/>
  <c r="T102" i="60"/>
  <c r="T103" i="60"/>
  <c r="T104" i="60"/>
  <c r="T105" i="60"/>
  <c r="T106" i="60"/>
  <c r="T107" i="60"/>
  <c r="T108" i="60"/>
  <c r="T109" i="60"/>
  <c r="T110" i="60"/>
  <c r="T111" i="60"/>
  <c r="T112" i="60"/>
  <c r="T113" i="60"/>
  <c r="T114" i="60"/>
  <c r="T115" i="60"/>
  <c r="T116" i="60"/>
  <c r="T117" i="60"/>
  <c r="T118" i="60"/>
  <c r="T119" i="60"/>
  <c r="T120" i="60"/>
  <c r="T121" i="60"/>
  <c r="T122" i="60"/>
  <c r="T123" i="60"/>
  <c r="T124" i="60"/>
  <c r="T125" i="60"/>
  <c r="T126" i="60"/>
  <c r="T127" i="60"/>
  <c r="T128" i="60"/>
  <c r="T129" i="60"/>
  <c r="T130" i="60"/>
  <c r="T131" i="60"/>
  <c r="T132" i="60"/>
  <c r="T133" i="60"/>
  <c r="T134" i="60"/>
  <c r="T135" i="60"/>
  <c r="T136" i="60"/>
  <c r="T137" i="60"/>
  <c r="T138" i="60"/>
  <c r="T139" i="60"/>
  <c r="T140" i="60"/>
  <c r="T141" i="60"/>
  <c r="T142" i="60"/>
  <c r="T143" i="60"/>
  <c r="T144" i="60"/>
  <c r="T145" i="60"/>
  <c r="T146" i="60"/>
  <c r="T147" i="60"/>
  <c r="T148" i="60"/>
  <c r="T149" i="60"/>
  <c r="T150" i="60"/>
  <c r="T151" i="60"/>
  <c r="T152" i="60"/>
  <c r="T153" i="60"/>
  <c r="T154" i="60"/>
  <c r="T155" i="60"/>
  <c r="T156" i="60"/>
  <c r="T157" i="60"/>
  <c r="T158" i="60"/>
  <c r="T159" i="60"/>
  <c r="T160" i="60"/>
  <c r="T161" i="60"/>
  <c r="T162" i="60"/>
  <c r="T163" i="60"/>
  <c r="T164" i="60"/>
  <c r="T165" i="60"/>
  <c r="T166" i="60"/>
  <c r="T167" i="60"/>
  <c r="T168" i="60"/>
  <c r="T169" i="60"/>
  <c r="T170" i="60"/>
  <c r="T171" i="60"/>
  <c r="T172" i="60"/>
  <c r="T173" i="60"/>
  <c r="T174" i="60"/>
  <c r="T175" i="60"/>
  <c r="T176" i="60"/>
  <c r="T177" i="60"/>
  <c r="T178" i="60"/>
  <c r="T14" i="60"/>
  <c r="V7" i="62" l="1"/>
  <c r="AI9" i="39" l="1"/>
  <c r="AH9" i="39"/>
  <c r="AG9" i="39"/>
  <c r="AF9" i="39"/>
  <c r="AE9" i="39"/>
  <c r="AD9" i="39"/>
  <c r="O58" i="72" l="1"/>
  <c r="R31" i="55" l="1"/>
  <c r="R10" i="55"/>
  <c r="R18" i="55"/>
  <c r="AA31" i="39" l="1"/>
  <c r="X31" i="39"/>
  <c r="AB3" i="39"/>
  <c r="AC21" i="39" s="1"/>
  <c r="V31" i="39"/>
  <c r="W31" i="39"/>
  <c r="Z31" i="39"/>
  <c r="Y31" i="39"/>
  <c r="M1" i="66" l="1"/>
  <c r="AC12" i="39"/>
  <c r="AC27" i="39"/>
  <c r="AC25" i="39"/>
  <c r="AC10" i="39"/>
  <c r="AC20" i="39"/>
  <c r="AC15" i="39"/>
  <c r="AC19" i="39"/>
  <c r="AC29" i="39"/>
  <c r="AC11" i="39"/>
  <c r="AC18" i="39"/>
  <c r="AC22" i="39"/>
  <c r="AC7" i="39"/>
  <c r="AC17" i="39"/>
  <c r="AC24" i="39"/>
  <c r="AC6" i="39"/>
  <c r="AC26" i="39"/>
  <c r="AC16" i="39"/>
  <c r="AC23" i="39"/>
  <c r="AC8" i="39"/>
  <c r="AC30" i="39"/>
  <c r="AC9" i="39"/>
  <c r="AC3" i="39"/>
  <c r="AB31" i="39"/>
  <c r="AC28" i="39"/>
  <c r="AC5" i="39"/>
  <c r="AC14" i="39"/>
  <c r="AC4" i="39"/>
  <c r="AC13" i="39"/>
  <c r="R73" i="53" l="1"/>
  <c r="Q9" i="66"/>
  <c r="R9" i="66"/>
  <c r="P9" i="66"/>
  <c r="S9" i="66" l="1"/>
  <c r="S136" i="75" l="1"/>
  <c r="R136" i="75"/>
  <c r="Q136" i="75"/>
  <c r="P136" i="75"/>
  <c r="S135" i="75"/>
  <c r="R135" i="75"/>
  <c r="Q135" i="75"/>
  <c r="P135" i="75"/>
  <c r="S134" i="75"/>
  <c r="R134" i="75"/>
  <c r="Q134" i="75"/>
  <c r="P134" i="75"/>
  <c r="S133" i="75"/>
  <c r="R133" i="75"/>
  <c r="Q133" i="75"/>
  <c r="P133" i="75"/>
  <c r="S132" i="75"/>
  <c r="R132" i="75"/>
  <c r="Q132" i="75"/>
  <c r="P132" i="75"/>
  <c r="S131" i="75"/>
  <c r="R131" i="75"/>
  <c r="Q131" i="75"/>
  <c r="P131" i="75"/>
  <c r="S130" i="75"/>
  <c r="R130" i="75"/>
  <c r="Q130" i="75"/>
  <c r="P130" i="75"/>
  <c r="S129" i="75"/>
  <c r="R129" i="75"/>
  <c r="Q129" i="75"/>
  <c r="P129" i="75"/>
  <c r="S128" i="75"/>
  <c r="R128" i="75"/>
  <c r="Q128" i="75"/>
  <c r="P128" i="75"/>
  <c r="S127" i="75"/>
  <c r="R127" i="75"/>
  <c r="Q127" i="75"/>
  <c r="P127" i="75"/>
  <c r="S126" i="75"/>
  <c r="R126" i="75"/>
  <c r="Q126" i="75"/>
  <c r="P126" i="75"/>
  <c r="S125" i="75"/>
  <c r="R125" i="75"/>
  <c r="Q125" i="75"/>
  <c r="P125" i="75"/>
  <c r="S124" i="75"/>
  <c r="R124" i="75"/>
  <c r="Q124" i="75"/>
  <c r="P124" i="75"/>
  <c r="S123" i="75"/>
  <c r="R123" i="75"/>
  <c r="Q123" i="75"/>
  <c r="P123" i="75"/>
  <c r="S122" i="75"/>
  <c r="R122" i="75"/>
  <c r="Q122" i="75"/>
  <c r="P122" i="75"/>
  <c r="S121" i="75"/>
  <c r="R121" i="75"/>
  <c r="Q121" i="75"/>
  <c r="P121" i="75"/>
  <c r="S120" i="75"/>
  <c r="R120" i="75"/>
  <c r="Q120" i="75"/>
  <c r="P120" i="75"/>
  <c r="S119" i="75"/>
  <c r="R119" i="75"/>
  <c r="Q119" i="75"/>
  <c r="P119" i="75"/>
  <c r="S118" i="75"/>
  <c r="R118" i="75"/>
  <c r="Q118" i="75"/>
  <c r="P118" i="75"/>
  <c r="S117" i="75"/>
  <c r="R117" i="75"/>
  <c r="Q117" i="75"/>
  <c r="P117" i="75"/>
  <c r="S116" i="75"/>
  <c r="R116" i="75"/>
  <c r="Q116" i="75"/>
  <c r="P116" i="75"/>
  <c r="S115" i="75"/>
  <c r="R115" i="75"/>
  <c r="Q115" i="75"/>
  <c r="P115" i="75"/>
  <c r="S114" i="75"/>
  <c r="R114" i="75"/>
  <c r="Q114" i="75"/>
  <c r="P114" i="75"/>
  <c r="S113" i="75"/>
  <c r="R113" i="75"/>
  <c r="Q113" i="75"/>
  <c r="P113" i="75"/>
  <c r="S112" i="75"/>
  <c r="R112" i="75"/>
  <c r="Q112" i="75"/>
  <c r="P112" i="75"/>
  <c r="S111" i="75"/>
  <c r="R111" i="75"/>
  <c r="Q111" i="75"/>
  <c r="P111" i="75"/>
  <c r="S110" i="75"/>
  <c r="R110" i="75"/>
  <c r="Q110" i="75"/>
  <c r="P110" i="75"/>
  <c r="S109" i="75"/>
  <c r="R109" i="75"/>
  <c r="Q109" i="75"/>
  <c r="P109" i="75"/>
  <c r="S108" i="75"/>
  <c r="R108" i="75"/>
  <c r="Q108" i="75"/>
  <c r="P108" i="75"/>
  <c r="S107" i="75"/>
  <c r="R107" i="75"/>
  <c r="Q107" i="75"/>
  <c r="P107" i="75"/>
  <c r="S106" i="75"/>
  <c r="R106" i="75"/>
  <c r="Q106" i="75"/>
  <c r="P106" i="75"/>
  <c r="S105" i="75"/>
  <c r="R105" i="75"/>
  <c r="Q105" i="75"/>
  <c r="P105" i="75"/>
  <c r="S104" i="75"/>
  <c r="R104" i="75"/>
  <c r="Q104" i="75"/>
  <c r="P104" i="75"/>
  <c r="S103" i="75"/>
  <c r="R103" i="75"/>
  <c r="Q103" i="75"/>
  <c r="P103" i="75"/>
  <c r="S102" i="75"/>
  <c r="R102" i="75"/>
  <c r="Q102" i="75"/>
  <c r="P102" i="75"/>
  <c r="S101" i="75"/>
  <c r="R101" i="75"/>
  <c r="Q101" i="75"/>
  <c r="P101" i="75"/>
  <c r="S100" i="75"/>
  <c r="R100" i="75"/>
  <c r="Q100" i="75"/>
  <c r="P100" i="75"/>
  <c r="S99" i="75"/>
  <c r="R99" i="75"/>
  <c r="Q99" i="75"/>
  <c r="P99" i="75"/>
  <c r="S98" i="75"/>
  <c r="R98" i="75"/>
  <c r="Q98" i="75"/>
  <c r="P98" i="75"/>
  <c r="S97" i="75"/>
  <c r="R97" i="75"/>
  <c r="Q97" i="75"/>
  <c r="P97" i="75"/>
  <c r="S96" i="75"/>
  <c r="R96" i="75"/>
  <c r="Q96" i="75"/>
  <c r="P96" i="75"/>
  <c r="S95" i="75"/>
  <c r="R95" i="75"/>
  <c r="Q95" i="75"/>
  <c r="P95" i="75"/>
  <c r="S94" i="75"/>
  <c r="R94" i="75"/>
  <c r="Q94" i="75"/>
  <c r="P94" i="75"/>
  <c r="S93" i="75"/>
  <c r="R93" i="75"/>
  <c r="Q93" i="75"/>
  <c r="P93" i="75"/>
  <c r="S92" i="75"/>
  <c r="R92" i="75"/>
  <c r="Q92" i="75"/>
  <c r="P92" i="75"/>
  <c r="S91" i="75"/>
  <c r="R91" i="75"/>
  <c r="Q91" i="75"/>
  <c r="P91" i="75"/>
  <c r="S90" i="75"/>
  <c r="R90" i="75"/>
  <c r="Q90" i="75"/>
  <c r="P90" i="75"/>
  <c r="S89" i="75"/>
  <c r="R89" i="75"/>
  <c r="Q89" i="75"/>
  <c r="P89" i="75"/>
  <c r="S88" i="75"/>
  <c r="R88" i="75"/>
  <c r="Q88" i="75"/>
  <c r="P88" i="75"/>
  <c r="S87" i="75"/>
  <c r="R87" i="75"/>
  <c r="Q87" i="75"/>
  <c r="P87" i="75"/>
  <c r="S86" i="75"/>
  <c r="R86" i="75"/>
  <c r="Q86" i="75"/>
  <c r="P86" i="75"/>
  <c r="S85" i="75"/>
  <c r="R85" i="75"/>
  <c r="Q85" i="75"/>
  <c r="P85" i="75"/>
  <c r="S84" i="75"/>
  <c r="R84" i="75"/>
  <c r="Q84" i="75"/>
  <c r="P84" i="75"/>
  <c r="S83" i="75"/>
  <c r="R83" i="75"/>
  <c r="Q83" i="75"/>
  <c r="P83" i="75"/>
  <c r="S82" i="75"/>
  <c r="R82" i="75"/>
  <c r="Q82" i="75"/>
  <c r="P82" i="75"/>
  <c r="S81" i="75"/>
  <c r="R81" i="75"/>
  <c r="Q81" i="75"/>
  <c r="P81" i="75"/>
  <c r="S80" i="75"/>
  <c r="R80" i="75"/>
  <c r="Q80" i="75"/>
  <c r="P80" i="75"/>
  <c r="S79" i="75"/>
  <c r="R79" i="75"/>
  <c r="Q79" i="75"/>
  <c r="P79" i="75"/>
  <c r="S78" i="75"/>
  <c r="R78" i="75"/>
  <c r="Q78" i="75"/>
  <c r="P78" i="75"/>
  <c r="S77" i="75"/>
  <c r="R77" i="75"/>
  <c r="Q77" i="75"/>
  <c r="P77" i="75"/>
  <c r="S76" i="75"/>
  <c r="R76" i="75"/>
  <c r="Q76" i="75"/>
  <c r="P76" i="75"/>
  <c r="S75" i="75"/>
  <c r="R75" i="75"/>
  <c r="Q75" i="75"/>
  <c r="P75" i="75"/>
  <c r="S74" i="75"/>
  <c r="R74" i="75"/>
  <c r="Q74" i="75"/>
  <c r="P74" i="75"/>
  <c r="S73" i="75"/>
  <c r="R73" i="75"/>
  <c r="Q73" i="75"/>
  <c r="P73" i="75"/>
  <c r="S72" i="75"/>
  <c r="R72" i="75"/>
  <c r="Q72" i="75"/>
  <c r="P72" i="75"/>
  <c r="S71" i="75"/>
  <c r="R71" i="75"/>
  <c r="Q71" i="75"/>
  <c r="P71" i="75"/>
  <c r="S70" i="75"/>
  <c r="R70" i="75"/>
  <c r="Q70" i="75"/>
  <c r="P70" i="75"/>
  <c r="S69" i="75"/>
  <c r="R69" i="75"/>
  <c r="Q69" i="75"/>
  <c r="P69" i="75"/>
  <c r="S68" i="75"/>
  <c r="R68" i="75"/>
  <c r="Q68" i="75"/>
  <c r="P68" i="75"/>
  <c r="S67" i="75"/>
  <c r="R67" i="75"/>
  <c r="Q67" i="75"/>
  <c r="P67" i="75"/>
  <c r="S66" i="75"/>
  <c r="R66" i="75"/>
  <c r="Q66" i="75"/>
  <c r="P66" i="75"/>
  <c r="S65" i="75"/>
  <c r="R65" i="75"/>
  <c r="Q65" i="75"/>
  <c r="P65" i="75"/>
  <c r="S64" i="75"/>
  <c r="R64" i="75"/>
  <c r="Q64" i="75"/>
  <c r="P64" i="75"/>
  <c r="S63" i="75"/>
  <c r="R63" i="75"/>
  <c r="Q63" i="75"/>
  <c r="P63" i="75"/>
  <c r="S62" i="75"/>
  <c r="R62" i="75"/>
  <c r="Q62" i="75"/>
  <c r="P62" i="75"/>
  <c r="S61" i="75"/>
  <c r="R61" i="75"/>
  <c r="Q61" i="75"/>
  <c r="P61" i="75"/>
  <c r="S60" i="75"/>
  <c r="R60" i="75"/>
  <c r="Q60" i="75"/>
  <c r="P60" i="75"/>
  <c r="S59" i="75"/>
  <c r="R59" i="75"/>
  <c r="Q59" i="75"/>
  <c r="P59" i="75"/>
  <c r="S58" i="75"/>
  <c r="R58" i="75"/>
  <c r="Q58" i="75"/>
  <c r="P58" i="75"/>
  <c r="S57" i="75"/>
  <c r="R57" i="75"/>
  <c r="Q57" i="75"/>
  <c r="P57" i="75"/>
  <c r="S56" i="75"/>
  <c r="R56" i="75"/>
  <c r="Q56" i="75"/>
  <c r="P56" i="75"/>
  <c r="S55" i="75"/>
  <c r="R55" i="75"/>
  <c r="Q55" i="75"/>
  <c r="P55" i="75"/>
  <c r="S54" i="75"/>
  <c r="R54" i="75"/>
  <c r="Q54" i="75"/>
  <c r="P54" i="75"/>
  <c r="S53" i="75"/>
  <c r="R53" i="75"/>
  <c r="Q53" i="75"/>
  <c r="P53" i="75"/>
  <c r="S52" i="75"/>
  <c r="R52" i="75"/>
  <c r="Q52" i="75"/>
  <c r="P52" i="75"/>
  <c r="S51" i="75"/>
  <c r="R51" i="75"/>
  <c r="Q51" i="75"/>
  <c r="P51" i="75"/>
  <c r="S50" i="75"/>
  <c r="R50" i="75"/>
  <c r="Q50" i="75"/>
  <c r="P50" i="75"/>
  <c r="S49" i="75"/>
  <c r="R49" i="75"/>
  <c r="Q49" i="75"/>
  <c r="P49" i="75"/>
  <c r="S48" i="75"/>
  <c r="R48" i="75"/>
  <c r="Q48" i="75"/>
  <c r="P48" i="75"/>
  <c r="S47" i="75"/>
  <c r="R47" i="75"/>
  <c r="Q47" i="75"/>
  <c r="P47" i="75"/>
  <c r="S46" i="75"/>
  <c r="R46" i="75"/>
  <c r="Q46" i="75"/>
  <c r="P46" i="75"/>
  <c r="S45" i="75"/>
  <c r="R45" i="75"/>
  <c r="Q45" i="75"/>
  <c r="P45" i="75"/>
  <c r="S44" i="75"/>
  <c r="R44" i="75"/>
  <c r="Q44" i="75"/>
  <c r="P44" i="75"/>
  <c r="S43" i="75"/>
  <c r="R43" i="75"/>
  <c r="Q43" i="75"/>
  <c r="P43" i="75"/>
  <c r="S42" i="75"/>
  <c r="R42" i="75"/>
  <c r="Q42" i="75"/>
  <c r="P42" i="75"/>
  <c r="S41" i="75"/>
  <c r="R41" i="75"/>
  <c r="Q41" i="75"/>
  <c r="P41" i="75"/>
  <c r="S40" i="75"/>
  <c r="R40" i="75"/>
  <c r="Q40" i="75"/>
  <c r="P40" i="75"/>
  <c r="S39" i="75"/>
  <c r="R39" i="75"/>
  <c r="Q39" i="75"/>
  <c r="P39" i="75"/>
  <c r="S38" i="75"/>
  <c r="R38" i="75"/>
  <c r="Q38" i="75"/>
  <c r="P38" i="75"/>
  <c r="S37" i="75"/>
  <c r="R37" i="75"/>
  <c r="Q37" i="75"/>
  <c r="P37" i="75"/>
  <c r="S36" i="75"/>
  <c r="R36" i="75"/>
  <c r="Q36" i="75"/>
  <c r="P36" i="75"/>
  <c r="S35" i="75"/>
  <c r="R35" i="75"/>
  <c r="Q35" i="75"/>
  <c r="P35" i="75"/>
  <c r="S34" i="75"/>
  <c r="R34" i="75"/>
  <c r="Q34" i="75"/>
  <c r="P34" i="75"/>
  <c r="S33" i="75"/>
  <c r="R33" i="75"/>
  <c r="Q33" i="75"/>
  <c r="P33" i="75"/>
  <c r="S32" i="75"/>
  <c r="R32" i="75"/>
  <c r="Q32" i="75"/>
  <c r="P32" i="75"/>
  <c r="S31" i="75"/>
  <c r="R31" i="75"/>
  <c r="Q31" i="75"/>
  <c r="P31" i="75"/>
  <c r="S30" i="75"/>
  <c r="R30" i="75"/>
  <c r="Q30" i="75"/>
  <c r="P30" i="75"/>
  <c r="S29" i="75"/>
  <c r="R29" i="75"/>
  <c r="Q29" i="75"/>
  <c r="P29" i="75"/>
  <c r="S28" i="75"/>
  <c r="R28" i="75"/>
  <c r="Q28" i="75"/>
  <c r="P28" i="75"/>
  <c r="S27" i="75"/>
  <c r="R27" i="75"/>
  <c r="Q27" i="75"/>
  <c r="P27" i="75"/>
  <c r="S26" i="75"/>
  <c r="R26" i="75"/>
  <c r="Q26" i="75"/>
  <c r="P26" i="75"/>
  <c r="S25" i="75"/>
  <c r="R25" i="75"/>
  <c r="Q25" i="75"/>
  <c r="P25" i="75"/>
  <c r="S24" i="75"/>
  <c r="R24" i="75"/>
  <c r="Q24" i="75"/>
  <c r="P24" i="75"/>
  <c r="S23" i="75"/>
  <c r="R23" i="75"/>
  <c r="Q23" i="75"/>
  <c r="P23" i="75"/>
  <c r="S22" i="75"/>
  <c r="R22" i="75"/>
  <c r="Q22" i="75"/>
  <c r="P22" i="75"/>
  <c r="S21" i="75"/>
  <c r="R21" i="75"/>
  <c r="Q21" i="75"/>
  <c r="P21" i="75"/>
  <c r="S20" i="75"/>
  <c r="R20" i="75"/>
  <c r="Q20" i="75"/>
  <c r="P20" i="75"/>
  <c r="S19" i="75"/>
  <c r="R19" i="75"/>
  <c r="Q19" i="75"/>
  <c r="P19" i="75"/>
  <c r="S18" i="75"/>
  <c r="R18" i="75"/>
  <c r="Q18" i="75"/>
  <c r="P18" i="75"/>
  <c r="S17" i="75"/>
  <c r="R17" i="75"/>
  <c r="Q17" i="75"/>
  <c r="P17" i="75"/>
  <c r="S16" i="75"/>
  <c r="R16" i="75"/>
  <c r="Q16" i="75"/>
  <c r="P16" i="75"/>
  <c r="S15" i="75"/>
  <c r="R15" i="75"/>
  <c r="Q15" i="75"/>
  <c r="P15" i="75"/>
  <c r="S14" i="75"/>
  <c r="R14" i="75"/>
  <c r="Q14" i="75"/>
  <c r="P14" i="75"/>
  <c r="S13" i="75"/>
  <c r="R13" i="75"/>
  <c r="Q13" i="75"/>
  <c r="P13" i="75"/>
  <c r="S1" i="75"/>
  <c r="S149" i="57"/>
  <c r="R149" i="57"/>
  <c r="Q149" i="57"/>
  <c r="P149" i="57"/>
  <c r="S148" i="57"/>
  <c r="R148" i="57"/>
  <c r="Q148" i="57"/>
  <c r="P148" i="57"/>
  <c r="S147" i="57"/>
  <c r="R147" i="57"/>
  <c r="Q147" i="57"/>
  <c r="P147" i="57"/>
  <c r="S146" i="57"/>
  <c r="R146" i="57"/>
  <c r="Q146" i="57"/>
  <c r="P146" i="57"/>
  <c r="S145" i="57"/>
  <c r="R145" i="57"/>
  <c r="Q145" i="57"/>
  <c r="P145" i="57"/>
  <c r="S144" i="57"/>
  <c r="R144" i="57"/>
  <c r="Q144" i="57"/>
  <c r="P144" i="57"/>
  <c r="S143" i="57"/>
  <c r="R143" i="57"/>
  <c r="Q143" i="57"/>
  <c r="P143" i="57"/>
  <c r="S142" i="57"/>
  <c r="R142" i="57"/>
  <c r="Q142" i="57"/>
  <c r="P142" i="57"/>
  <c r="S141" i="57"/>
  <c r="R141" i="57"/>
  <c r="Q141" i="57"/>
  <c r="P141" i="57"/>
  <c r="S140" i="57"/>
  <c r="R140" i="57"/>
  <c r="Q140" i="57"/>
  <c r="P140" i="57"/>
  <c r="S139" i="57"/>
  <c r="R139" i="57"/>
  <c r="Q139" i="57"/>
  <c r="P139" i="57"/>
  <c r="S138" i="57"/>
  <c r="R138" i="57"/>
  <c r="Q138" i="57"/>
  <c r="P138" i="57"/>
  <c r="S137" i="57"/>
  <c r="R137" i="57"/>
  <c r="Q137" i="57"/>
  <c r="P137" i="57"/>
  <c r="S136" i="57"/>
  <c r="R136" i="57"/>
  <c r="Q136" i="57"/>
  <c r="P136" i="57"/>
  <c r="S135" i="57"/>
  <c r="R135" i="57"/>
  <c r="Q135" i="57"/>
  <c r="P135" i="57"/>
  <c r="S134" i="57"/>
  <c r="R134" i="57"/>
  <c r="Q134" i="57"/>
  <c r="P134" i="57"/>
  <c r="S133" i="57"/>
  <c r="R133" i="57"/>
  <c r="Q133" i="57"/>
  <c r="P133" i="57"/>
  <c r="S132" i="57"/>
  <c r="R132" i="57"/>
  <c r="Q132" i="57"/>
  <c r="P132" i="57"/>
  <c r="S131" i="57"/>
  <c r="R131" i="57"/>
  <c r="Q131" i="57"/>
  <c r="P131" i="57"/>
  <c r="S130" i="57"/>
  <c r="R130" i="57"/>
  <c r="Q130" i="57"/>
  <c r="P130" i="57"/>
  <c r="S129" i="57"/>
  <c r="R129" i="57"/>
  <c r="Q129" i="57"/>
  <c r="P129" i="57"/>
  <c r="S128" i="57"/>
  <c r="R128" i="57"/>
  <c r="Q128" i="57"/>
  <c r="P128" i="57"/>
  <c r="S127" i="57"/>
  <c r="R127" i="57"/>
  <c r="Q127" i="57"/>
  <c r="P127" i="57"/>
  <c r="S126" i="57"/>
  <c r="R126" i="57"/>
  <c r="Q126" i="57"/>
  <c r="P126" i="57"/>
  <c r="S125" i="57"/>
  <c r="R125" i="57"/>
  <c r="Q125" i="57"/>
  <c r="P125" i="57"/>
  <c r="S124" i="57"/>
  <c r="R124" i="57"/>
  <c r="Q124" i="57"/>
  <c r="P124" i="57"/>
  <c r="S123" i="57"/>
  <c r="R123" i="57"/>
  <c r="Q123" i="57"/>
  <c r="P123" i="57"/>
  <c r="S122" i="57"/>
  <c r="R122" i="57"/>
  <c r="Q122" i="57"/>
  <c r="P122" i="57"/>
  <c r="S121" i="57"/>
  <c r="R121" i="57"/>
  <c r="Q121" i="57"/>
  <c r="P121" i="57"/>
  <c r="S120" i="57"/>
  <c r="R120" i="57"/>
  <c r="Q120" i="57"/>
  <c r="P120" i="57"/>
  <c r="S119" i="57"/>
  <c r="R119" i="57"/>
  <c r="Q119" i="57"/>
  <c r="P119" i="57"/>
  <c r="S118" i="57"/>
  <c r="R118" i="57"/>
  <c r="Q118" i="57"/>
  <c r="P118" i="57"/>
  <c r="S117" i="57"/>
  <c r="R117" i="57"/>
  <c r="Q117" i="57"/>
  <c r="P117" i="57"/>
  <c r="S116" i="57"/>
  <c r="R116" i="57"/>
  <c r="Q116" i="57"/>
  <c r="P116" i="57"/>
  <c r="S115" i="57"/>
  <c r="R115" i="57"/>
  <c r="Q115" i="57"/>
  <c r="P115" i="57"/>
  <c r="S114" i="57"/>
  <c r="R114" i="57"/>
  <c r="Q114" i="57"/>
  <c r="P114" i="57"/>
  <c r="S113" i="57"/>
  <c r="R113" i="57"/>
  <c r="Q113" i="57"/>
  <c r="P113" i="57"/>
  <c r="S112" i="57"/>
  <c r="R112" i="57"/>
  <c r="Q112" i="57"/>
  <c r="P112" i="57"/>
  <c r="S111" i="57"/>
  <c r="R111" i="57"/>
  <c r="Q111" i="57"/>
  <c r="P111" i="57"/>
  <c r="S110" i="57"/>
  <c r="R110" i="57"/>
  <c r="Q110" i="57"/>
  <c r="P110" i="57"/>
  <c r="S109" i="57"/>
  <c r="R109" i="57"/>
  <c r="Q109" i="57"/>
  <c r="P109" i="57"/>
  <c r="S108" i="57"/>
  <c r="R108" i="57"/>
  <c r="Q108" i="57"/>
  <c r="P108" i="57"/>
  <c r="S107" i="57"/>
  <c r="R107" i="57"/>
  <c r="Q107" i="57"/>
  <c r="P107" i="57"/>
  <c r="S106" i="57"/>
  <c r="R106" i="57"/>
  <c r="Q106" i="57"/>
  <c r="P106" i="57"/>
  <c r="S105" i="57"/>
  <c r="R105" i="57"/>
  <c r="Q105" i="57"/>
  <c r="P105" i="57"/>
  <c r="S104" i="57"/>
  <c r="R104" i="57"/>
  <c r="Q104" i="57"/>
  <c r="P104" i="57"/>
  <c r="S103" i="57"/>
  <c r="R103" i="57"/>
  <c r="Q103" i="57"/>
  <c r="P103" i="57"/>
  <c r="S102" i="57"/>
  <c r="R102" i="57"/>
  <c r="Q102" i="57"/>
  <c r="P102" i="57"/>
  <c r="S101" i="57"/>
  <c r="R101" i="57"/>
  <c r="Q101" i="57"/>
  <c r="P101" i="57"/>
  <c r="S100" i="57"/>
  <c r="R100" i="57"/>
  <c r="Q100" i="57"/>
  <c r="P100" i="57"/>
  <c r="S99" i="57"/>
  <c r="R99" i="57"/>
  <c r="Q99" i="57"/>
  <c r="P99" i="57"/>
  <c r="S98" i="57"/>
  <c r="R98" i="57"/>
  <c r="Q98" i="57"/>
  <c r="P98" i="57"/>
  <c r="S97" i="57"/>
  <c r="R97" i="57"/>
  <c r="Q97" i="57"/>
  <c r="P97" i="57"/>
  <c r="S96" i="57"/>
  <c r="R96" i="57"/>
  <c r="Q96" i="57"/>
  <c r="P96" i="57"/>
  <c r="S95" i="57"/>
  <c r="R95" i="57"/>
  <c r="Q95" i="57"/>
  <c r="P95" i="57"/>
  <c r="S94" i="57"/>
  <c r="R94" i="57"/>
  <c r="Q94" i="57"/>
  <c r="P94" i="57"/>
  <c r="S93" i="57"/>
  <c r="R93" i="57"/>
  <c r="Q93" i="57"/>
  <c r="P93" i="57"/>
  <c r="S92" i="57"/>
  <c r="R92" i="57"/>
  <c r="Q92" i="57"/>
  <c r="P92" i="57"/>
  <c r="S91" i="57"/>
  <c r="R91" i="57"/>
  <c r="Q91" i="57"/>
  <c r="P91" i="57"/>
  <c r="S90" i="57"/>
  <c r="R90" i="57"/>
  <c r="Q90" i="57"/>
  <c r="P90" i="57"/>
  <c r="S89" i="57"/>
  <c r="R89" i="57"/>
  <c r="Q89" i="57"/>
  <c r="P89" i="57"/>
  <c r="S88" i="57"/>
  <c r="R88" i="57"/>
  <c r="Q88" i="57"/>
  <c r="P88" i="57"/>
  <c r="S87" i="57"/>
  <c r="R87" i="57"/>
  <c r="Q87" i="57"/>
  <c r="P87" i="57"/>
  <c r="S86" i="57"/>
  <c r="R86" i="57"/>
  <c r="Q86" i="57"/>
  <c r="P86" i="57"/>
  <c r="S85" i="57"/>
  <c r="R85" i="57"/>
  <c r="Q85" i="57"/>
  <c r="P85" i="57"/>
  <c r="S84" i="57"/>
  <c r="R84" i="57"/>
  <c r="Q84" i="57"/>
  <c r="P84" i="57"/>
  <c r="S83" i="57"/>
  <c r="R83" i="57"/>
  <c r="Q83" i="57"/>
  <c r="P83" i="57"/>
  <c r="S82" i="57"/>
  <c r="R82" i="57"/>
  <c r="Q82" i="57"/>
  <c r="P82" i="57"/>
  <c r="S81" i="57"/>
  <c r="R81" i="57"/>
  <c r="Q81" i="57"/>
  <c r="P81" i="57"/>
  <c r="S80" i="57"/>
  <c r="R80" i="57"/>
  <c r="Q80" i="57"/>
  <c r="P80" i="57"/>
  <c r="S79" i="57"/>
  <c r="R79" i="57"/>
  <c r="Q79" i="57"/>
  <c r="P79" i="57"/>
  <c r="S78" i="57"/>
  <c r="R78" i="57"/>
  <c r="Q78" i="57"/>
  <c r="P78" i="57"/>
  <c r="S77" i="57"/>
  <c r="R77" i="57"/>
  <c r="Q77" i="57"/>
  <c r="P77" i="57"/>
  <c r="S76" i="57"/>
  <c r="R76" i="57"/>
  <c r="Q76" i="57"/>
  <c r="P76" i="57"/>
  <c r="S75" i="57"/>
  <c r="R75" i="57"/>
  <c r="Q75" i="57"/>
  <c r="P75" i="57"/>
  <c r="S74" i="57"/>
  <c r="R74" i="57"/>
  <c r="Q74" i="57"/>
  <c r="P74" i="57"/>
  <c r="S73" i="57"/>
  <c r="R73" i="57"/>
  <c r="Q73" i="57"/>
  <c r="P73" i="57"/>
  <c r="S72" i="57"/>
  <c r="R72" i="57"/>
  <c r="Q72" i="57"/>
  <c r="P72" i="57"/>
  <c r="S71" i="57"/>
  <c r="R71" i="57"/>
  <c r="Q71" i="57"/>
  <c r="P71" i="57"/>
  <c r="S70" i="57"/>
  <c r="R70" i="57"/>
  <c r="Q70" i="57"/>
  <c r="P70" i="57"/>
  <c r="S69" i="57"/>
  <c r="R69" i="57"/>
  <c r="Q69" i="57"/>
  <c r="P69" i="57"/>
  <c r="S68" i="57"/>
  <c r="R68" i="57"/>
  <c r="Q68" i="57"/>
  <c r="P68" i="57"/>
  <c r="S67" i="57"/>
  <c r="R67" i="57"/>
  <c r="Q67" i="57"/>
  <c r="P67" i="57"/>
  <c r="S66" i="57"/>
  <c r="R66" i="57"/>
  <c r="Q66" i="57"/>
  <c r="P66" i="57"/>
  <c r="S65" i="57"/>
  <c r="R65" i="57"/>
  <c r="Q65" i="57"/>
  <c r="P65" i="57"/>
  <c r="S64" i="57"/>
  <c r="R64" i="57"/>
  <c r="Q64" i="57"/>
  <c r="P64" i="57"/>
  <c r="S63" i="57"/>
  <c r="R63" i="57"/>
  <c r="Q63" i="57"/>
  <c r="P63" i="57"/>
  <c r="S62" i="57"/>
  <c r="R62" i="57"/>
  <c r="Q62" i="57"/>
  <c r="P62" i="57"/>
  <c r="S61" i="57"/>
  <c r="R61" i="57"/>
  <c r="Q61" i="57"/>
  <c r="P61" i="57"/>
  <c r="S60" i="57"/>
  <c r="R60" i="57"/>
  <c r="Q60" i="57"/>
  <c r="P60" i="57"/>
  <c r="S59" i="57"/>
  <c r="R59" i="57"/>
  <c r="Q59" i="57"/>
  <c r="P59" i="57"/>
  <c r="S58" i="57"/>
  <c r="R58" i="57"/>
  <c r="Q58" i="57"/>
  <c r="P58" i="57"/>
  <c r="S57" i="57"/>
  <c r="R57" i="57"/>
  <c r="Q57" i="57"/>
  <c r="P57" i="57"/>
  <c r="S56" i="57"/>
  <c r="R56" i="57"/>
  <c r="Q56" i="57"/>
  <c r="P56" i="57"/>
  <c r="S55" i="57"/>
  <c r="R55" i="57"/>
  <c r="Q55" i="57"/>
  <c r="P55" i="57"/>
  <c r="S54" i="57"/>
  <c r="R54" i="57"/>
  <c r="Q54" i="57"/>
  <c r="P54" i="57"/>
  <c r="S53" i="57"/>
  <c r="R53" i="57"/>
  <c r="Q53" i="57"/>
  <c r="P53" i="57"/>
  <c r="S52" i="57"/>
  <c r="R52" i="57"/>
  <c r="Q52" i="57"/>
  <c r="P52" i="57"/>
  <c r="S51" i="57"/>
  <c r="R51" i="57"/>
  <c r="Q51" i="57"/>
  <c r="P51" i="57"/>
  <c r="S50" i="57"/>
  <c r="R50" i="57"/>
  <c r="Q50" i="57"/>
  <c r="P50" i="57"/>
  <c r="S49" i="57"/>
  <c r="R49" i="57"/>
  <c r="Q49" i="57"/>
  <c r="P49" i="57"/>
  <c r="S48" i="57"/>
  <c r="R48" i="57"/>
  <c r="Q48" i="57"/>
  <c r="P48" i="57"/>
  <c r="S47" i="57"/>
  <c r="R47" i="57"/>
  <c r="Q47" i="57"/>
  <c r="P47" i="57"/>
  <c r="S46" i="57"/>
  <c r="R46" i="57"/>
  <c r="Q46" i="57"/>
  <c r="P46" i="57"/>
  <c r="S45" i="57"/>
  <c r="R45" i="57"/>
  <c r="Q45" i="57"/>
  <c r="P45" i="57"/>
  <c r="S44" i="57"/>
  <c r="R44" i="57"/>
  <c r="Q44" i="57"/>
  <c r="P44" i="57"/>
  <c r="S43" i="57"/>
  <c r="R43" i="57"/>
  <c r="Q43" i="57"/>
  <c r="P43" i="57"/>
  <c r="S42" i="57"/>
  <c r="R42" i="57"/>
  <c r="Q42" i="57"/>
  <c r="P42" i="57"/>
  <c r="S41" i="57"/>
  <c r="R41" i="57"/>
  <c r="Q41" i="57"/>
  <c r="P41" i="57"/>
  <c r="S40" i="57"/>
  <c r="R40" i="57"/>
  <c r="Q40" i="57"/>
  <c r="P40" i="57"/>
  <c r="S39" i="57"/>
  <c r="R39" i="57"/>
  <c r="Q39" i="57"/>
  <c r="P39" i="57"/>
  <c r="S38" i="57"/>
  <c r="R38" i="57"/>
  <c r="Q38" i="57"/>
  <c r="P38" i="57"/>
  <c r="S37" i="57"/>
  <c r="R37" i="57"/>
  <c r="Q37" i="57"/>
  <c r="P37" i="57"/>
  <c r="S36" i="57"/>
  <c r="R36" i="57"/>
  <c r="Q36" i="57"/>
  <c r="P36" i="57"/>
  <c r="S35" i="57"/>
  <c r="R35" i="57"/>
  <c r="Q35" i="57"/>
  <c r="P35" i="57"/>
  <c r="S34" i="57"/>
  <c r="R34" i="57"/>
  <c r="Q34" i="57"/>
  <c r="P34" i="57"/>
  <c r="S33" i="57"/>
  <c r="R33" i="57"/>
  <c r="Q33" i="57"/>
  <c r="P33" i="57"/>
  <c r="S32" i="57"/>
  <c r="R32" i="57"/>
  <c r="Q32" i="57"/>
  <c r="P32" i="57"/>
  <c r="S31" i="57"/>
  <c r="R31" i="57"/>
  <c r="Q31" i="57"/>
  <c r="P31" i="57"/>
  <c r="S30" i="57"/>
  <c r="R30" i="57"/>
  <c r="Q30" i="57"/>
  <c r="P30" i="57"/>
  <c r="S29" i="57"/>
  <c r="R29" i="57"/>
  <c r="Q29" i="57"/>
  <c r="P29" i="57"/>
  <c r="S28" i="57"/>
  <c r="R28" i="57"/>
  <c r="Q28" i="57"/>
  <c r="P28" i="57"/>
  <c r="S27" i="57"/>
  <c r="R27" i="57"/>
  <c r="Q27" i="57"/>
  <c r="P27" i="57"/>
  <c r="S26" i="57"/>
  <c r="R26" i="57"/>
  <c r="Q26" i="57"/>
  <c r="P26" i="57"/>
  <c r="S25" i="57"/>
  <c r="R25" i="57"/>
  <c r="Q25" i="57"/>
  <c r="P25" i="57"/>
  <c r="S24" i="57"/>
  <c r="R24" i="57"/>
  <c r="Q24" i="57"/>
  <c r="P24" i="57"/>
  <c r="S23" i="57"/>
  <c r="R23" i="57"/>
  <c r="Q23" i="57"/>
  <c r="P23" i="57"/>
  <c r="S22" i="57"/>
  <c r="R22" i="57"/>
  <c r="Q22" i="57"/>
  <c r="P22" i="57"/>
  <c r="S21" i="57"/>
  <c r="R21" i="57"/>
  <c r="Q21" i="57"/>
  <c r="P21" i="57"/>
  <c r="S45" i="73"/>
  <c r="R45" i="73"/>
  <c r="Q45" i="73"/>
  <c r="P45" i="73"/>
  <c r="S44" i="73"/>
  <c r="R44" i="73"/>
  <c r="Q44" i="73"/>
  <c r="P44" i="73"/>
  <c r="S43" i="73"/>
  <c r="R43" i="73"/>
  <c r="Q43" i="73"/>
  <c r="P43" i="73"/>
  <c r="S42" i="73"/>
  <c r="R42" i="73"/>
  <c r="Q42" i="73"/>
  <c r="P42" i="73"/>
  <c r="S41" i="73"/>
  <c r="R41" i="73"/>
  <c r="Q41" i="73"/>
  <c r="P41" i="73"/>
  <c r="S40" i="73"/>
  <c r="R40" i="73"/>
  <c r="Q40" i="73"/>
  <c r="P40" i="73"/>
  <c r="S39" i="73"/>
  <c r="R39" i="73"/>
  <c r="Q39" i="73"/>
  <c r="P39" i="73"/>
  <c r="S38" i="73"/>
  <c r="R38" i="73"/>
  <c r="Q38" i="73"/>
  <c r="P38" i="73"/>
  <c r="S37" i="73"/>
  <c r="R37" i="73"/>
  <c r="Q37" i="73"/>
  <c r="P37" i="73"/>
  <c r="S36" i="73"/>
  <c r="R36" i="73"/>
  <c r="Q36" i="73"/>
  <c r="P36" i="73"/>
  <c r="S35" i="73"/>
  <c r="R35" i="73"/>
  <c r="Q35" i="73"/>
  <c r="P35" i="73"/>
  <c r="S34" i="73"/>
  <c r="R34" i="73"/>
  <c r="Q34" i="73"/>
  <c r="P34" i="73"/>
  <c r="S161" i="55"/>
  <c r="R161" i="55"/>
  <c r="Q161" i="55"/>
  <c r="P161" i="55"/>
  <c r="S160" i="55"/>
  <c r="R160" i="55"/>
  <c r="Q160" i="55"/>
  <c r="P160" i="55"/>
  <c r="S159" i="55"/>
  <c r="R159" i="55"/>
  <c r="Q159" i="55"/>
  <c r="P159" i="55"/>
  <c r="S158" i="55"/>
  <c r="R158" i="55"/>
  <c r="Q158" i="55"/>
  <c r="P158" i="55"/>
  <c r="S157" i="55"/>
  <c r="R157" i="55"/>
  <c r="Q157" i="55"/>
  <c r="P157" i="55"/>
  <c r="S156" i="55"/>
  <c r="R156" i="55"/>
  <c r="Q156" i="55"/>
  <c r="P156" i="55"/>
  <c r="S155" i="55"/>
  <c r="R155" i="55"/>
  <c r="Q155" i="55"/>
  <c r="P155" i="55"/>
  <c r="S154" i="55"/>
  <c r="R154" i="55"/>
  <c r="Q154" i="55"/>
  <c r="P154" i="55"/>
  <c r="S153" i="55"/>
  <c r="R153" i="55"/>
  <c r="Q153" i="55"/>
  <c r="P153" i="55"/>
  <c r="S152" i="55"/>
  <c r="R152" i="55"/>
  <c r="Q152" i="55"/>
  <c r="P152" i="55"/>
  <c r="S151" i="55"/>
  <c r="R151" i="55"/>
  <c r="Q151" i="55"/>
  <c r="P151" i="55"/>
  <c r="S150" i="55"/>
  <c r="R150" i="55"/>
  <c r="Q150" i="55"/>
  <c r="P150" i="55"/>
  <c r="S149" i="55"/>
  <c r="R149" i="55"/>
  <c r="Q149" i="55"/>
  <c r="P149" i="55"/>
  <c r="S148" i="55"/>
  <c r="R148" i="55"/>
  <c r="Q148" i="55"/>
  <c r="P148" i="55"/>
  <c r="S147" i="55"/>
  <c r="R147" i="55"/>
  <c r="Q147" i="55"/>
  <c r="P147" i="55"/>
  <c r="S146" i="55"/>
  <c r="R146" i="55"/>
  <c r="Q146" i="55"/>
  <c r="P146" i="55"/>
  <c r="S145" i="55"/>
  <c r="R145" i="55"/>
  <c r="Q145" i="55"/>
  <c r="P145" i="55"/>
  <c r="S144" i="55"/>
  <c r="R144" i="55"/>
  <c r="Q144" i="55"/>
  <c r="P144" i="55"/>
  <c r="S143" i="55"/>
  <c r="R143" i="55"/>
  <c r="Q143" i="55"/>
  <c r="P143" i="55"/>
  <c r="S142" i="55"/>
  <c r="R142" i="55"/>
  <c r="Q142" i="55"/>
  <c r="P142" i="55"/>
  <c r="S141" i="55"/>
  <c r="R141" i="55"/>
  <c r="Q141" i="55"/>
  <c r="P141" i="55"/>
  <c r="S140" i="55"/>
  <c r="R140" i="55"/>
  <c r="Q140" i="55"/>
  <c r="P140" i="55"/>
  <c r="S139" i="55"/>
  <c r="R139" i="55"/>
  <c r="Q139" i="55"/>
  <c r="P139" i="55"/>
  <c r="S138" i="55"/>
  <c r="R138" i="55"/>
  <c r="Q138" i="55"/>
  <c r="P138" i="55"/>
  <c r="S137" i="55"/>
  <c r="R137" i="55"/>
  <c r="Q137" i="55"/>
  <c r="P137" i="55"/>
  <c r="S136" i="55"/>
  <c r="R136" i="55"/>
  <c r="Q136" i="55"/>
  <c r="P136" i="55"/>
  <c r="S135" i="55"/>
  <c r="R135" i="55"/>
  <c r="Q135" i="55"/>
  <c r="P135" i="55"/>
  <c r="S134" i="55"/>
  <c r="R134" i="55"/>
  <c r="Q134" i="55"/>
  <c r="P134" i="55"/>
  <c r="S133" i="55"/>
  <c r="R133" i="55"/>
  <c r="Q133" i="55"/>
  <c r="P133" i="55"/>
  <c r="S132" i="55"/>
  <c r="R132" i="55"/>
  <c r="Q132" i="55"/>
  <c r="P132" i="55"/>
  <c r="S131" i="55"/>
  <c r="R131" i="55"/>
  <c r="Q131" i="55"/>
  <c r="P131" i="55"/>
  <c r="S130" i="55"/>
  <c r="R130" i="55"/>
  <c r="Q130" i="55"/>
  <c r="P130" i="55"/>
  <c r="S129" i="55"/>
  <c r="R129" i="55"/>
  <c r="Q129" i="55"/>
  <c r="P129" i="55"/>
  <c r="S128" i="55"/>
  <c r="R128" i="55"/>
  <c r="Q128" i="55"/>
  <c r="P128" i="55"/>
  <c r="S127" i="55"/>
  <c r="R127" i="55"/>
  <c r="Q127" i="55"/>
  <c r="P127" i="55"/>
  <c r="S126" i="55"/>
  <c r="R126" i="55"/>
  <c r="Q126" i="55"/>
  <c r="P126" i="55"/>
  <c r="S125" i="55"/>
  <c r="R125" i="55"/>
  <c r="Q125" i="55"/>
  <c r="P125" i="55"/>
  <c r="S124" i="55"/>
  <c r="R124" i="55"/>
  <c r="Q124" i="55"/>
  <c r="P124" i="55"/>
  <c r="S123" i="55"/>
  <c r="R123" i="55"/>
  <c r="Q123" i="55"/>
  <c r="P123" i="55"/>
  <c r="S122" i="55"/>
  <c r="R122" i="55"/>
  <c r="Q122" i="55"/>
  <c r="P122" i="55"/>
  <c r="S121" i="55"/>
  <c r="R121" i="55"/>
  <c r="Q121" i="55"/>
  <c r="P121" i="55"/>
  <c r="S120" i="55"/>
  <c r="R120" i="55"/>
  <c r="Q120" i="55"/>
  <c r="P120" i="55"/>
  <c r="S119" i="55"/>
  <c r="R119" i="55"/>
  <c r="Q119" i="55"/>
  <c r="P119" i="55"/>
  <c r="S118" i="55"/>
  <c r="R118" i="55"/>
  <c r="Q118" i="55"/>
  <c r="P118" i="55"/>
  <c r="S117" i="55"/>
  <c r="R117" i="55"/>
  <c r="Q117" i="55"/>
  <c r="P117" i="55"/>
  <c r="S116" i="55"/>
  <c r="R116" i="55"/>
  <c r="Q116" i="55"/>
  <c r="P116" i="55"/>
  <c r="S115" i="55"/>
  <c r="R115" i="55"/>
  <c r="Q115" i="55"/>
  <c r="P115" i="55"/>
  <c r="S114" i="55"/>
  <c r="R114" i="55"/>
  <c r="Q114" i="55"/>
  <c r="P114" i="55"/>
  <c r="S113" i="55"/>
  <c r="R113" i="55"/>
  <c r="Q113" i="55"/>
  <c r="P113" i="55"/>
  <c r="S112" i="55"/>
  <c r="R112" i="55"/>
  <c r="Q112" i="55"/>
  <c r="P112" i="55"/>
  <c r="S111" i="55"/>
  <c r="R111" i="55"/>
  <c r="Q111" i="55"/>
  <c r="P111" i="55"/>
  <c r="S110" i="55"/>
  <c r="R110" i="55"/>
  <c r="Q110" i="55"/>
  <c r="P110" i="55"/>
  <c r="S109" i="55"/>
  <c r="R109" i="55"/>
  <c r="Q109" i="55"/>
  <c r="P109" i="55"/>
  <c r="S108" i="55"/>
  <c r="R108" i="55"/>
  <c r="Q108" i="55"/>
  <c r="P108" i="55"/>
  <c r="S107" i="55"/>
  <c r="R107" i="55"/>
  <c r="Q107" i="55"/>
  <c r="P107" i="55"/>
  <c r="S106" i="55"/>
  <c r="R106" i="55"/>
  <c r="Q106" i="55"/>
  <c r="P106" i="55"/>
  <c r="S105" i="55"/>
  <c r="R105" i="55"/>
  <c r="Q105" i="55"/>
  <c r="P105" i="55"/>
  <c r="S104" i="55"/>
  <c r="R104" i="55"/>
  <c r="Q104" i="55"/>
  <c r="P104" i="55"/>
  <c r="S103" i="55"/>
  <c r="R103" i="55"/>
  <c r="Q103" i="55"/>
  <c r="P103" i="55"/>
  <c r="S102" i="55"/>
  <c r="R102" i="55"/>
  <c r="Q102" i="55"/>
  <c r="P102" i="55"/>
  <c r="S101" i="55"/>
  <c r="R101" i="55"/>
  <c r="Q101" i="55"/>
  <c r="P101" i="55"/>
  <c r="S100" i="55"/>
  <c r="R100" i="55"/>
  <c r="Q100" i="55"/>
  <c r="P100" i="55"/>
  <c r="S99" i="55"/>
  <c r="R99" i="55"/>
  <c r="Q99" i="55"/>
  <c r="P99" i="55"/>
  <c r="S98" i="55"/>
  <c r="R98" i="55"/>
  <c r="Q98" i="55"/>
  <c r="P98" i="55"/>
  <c r="S97" i="55"/>
  <c r="R97" i="55"/>
  <c r="Q97" i="55"/>
  <c r="P97" i="55"/>
  <c r="S96" i="55"/>
  <c r="R96" i="55"/>
  <c r="Q96" i="55"/>
  <c r="P96" i="55"/>
  <c r="S95" i="55"/>
  <c r="R95" i="55"/>
  <c r="Q95" i="55"/>
  <c r="P95" i="55"/>
  <c r="S94" i="55"/>
  <c r="R94" i="55"/>
  <c r="Q94" i="55"/>
  <c r="P94" i="55"/>
  <c r="S93" i="55"/>
  <c r="R93" i="55"/>
  <c r="Q93" i="55"/>
  <c r="P93" i="55"/>
  <c r="S92" i="55"/>
  <c r="R92" i="55"/>
  <c r="Q92" i="55"/>
  <c r="P92" i="55"/>
  <c r="S91" i="55"/>
  <c r="R91" i="55"/>
  <c r="Q91" i="55"/>
  <c r="P91" i="55"/>
  <c r="S90" i="55"/>
  <c r="R90" i="55"/>
  <c r="Q90" i="55"/>
  <c r="P90" i="55"/>
  <c r="S89" i="55"/>
  <c r="R89" i="55"/>
  <c r="Q89" i="55"/>
  <c r="P89" i="55"/>
  <c r="S88" i="55"/>
  <c r="R88" i="55"/>
  <c r="Q88" i="55"/>
  <c r="P88" i="55"/>
  <c r="S87" i="55"/>
  <c r="R87" i="55"/>
  <c r="Q87" i="55"/>
  <c r="P87" i="55"/>
  <c r="S86" i="55"/>
  <c r="R86" i="55"/>
  <c r="Q86" i="55"/>
  <c r="P86" i="55"/>
  <c r="S85" i="55"/>
  <c r="R85" i="55"/>
  <c r="Q85" i="55"/>
  <c r="P85" i="55"/>
  <c r="S84" i="55"/>
  <c r="R84" i="55"/>
  <c r="Q84" i="55"/>
  <c r="P84" i="55"/>
  <c r="S83" i="55"/>
  <c r="R83" i="55"/>
  <c r="Q83" i="55"/>
  <c r="P83" i="55"/>
  <c r="S82" i="55"/>
  <c r="R82" i="55"/>
  <c r="Q82" i="55"/>
  <c r="P82" i="55"/>
  <c r="S81" i="55"/>
  <c r="R81" i="55"/>
  <c r="Q81" i="55"/>
  <c r="P81" i="55"/>
  <c r="S80" i="55"/>
  <c r="R80" i="55"/>
  <c r="Q80" i="55"/>
  <c r="P80" i="55"/>
  <c r="S79" i="55"/>
  <c r="R79" i="55"/>
  <c r="Q79" i="55"/>
  <c r="P79" i="55"/>
  <c r="S78" i="55"/>
  <c r="R78" i="55"/>
  <c r="Q78" i="55"/>
  <c r="P78" i="55"/>
  <c r="S77" i="55"/>
  <c r="R77" i="55"/>
  <c r="Q77" i="55"/>
  <c r="P77" i="55"/>
  <c r="S76" i="55"/>
  <c r="R76" i="55"/>
  <c r="Q76" i="55"/>
  <c r="P76" i="55"/>
  <c r="S75" i="55"/>
  <c r="R75" i="55"/>
  <c r="Q75" i="55"/>
  <c r="P75" i="55"/>
  <c r="S74" i="55"/>
  <c r="R74" i="55"/>
  <c r="Q74" i="55"/>
  <c r="P74" i="55"/>
  <c r="S73" i="55"/>
  <c r="R73" i="55"/>
  <c r="Q73" i="55"/>
  <c r="P73" i="55"/>
  <c r="S72" i="55"/>
  <c r="R72" i="55"/>
  <c r="Q72" i="55"/>
  <c r="P72" i="55"/>
  <c r="S71" i="55"/>
  <c r="R71" i="55"/>
  <c r="Q71" i="55"/>
  <c r="P71" i="55"/>
  <c r="S70" i="55"/>
  <c r="R70" i="55"/>
  <c r="Q70" i="55"/>
  <c r="P70" i="55"/>
  <c r="S69" i="55"/>
  <c r="R69" i="55"/>
  <c r="Q69" i="55"/>
  <c r="P69" i="55"/>
  <c r="S68" i="55"/>
  <c r="R68" i="55"/>
  <c r="Q68" i="55"/>
  <c r="P68" i="55"/>
  <c r="S67" i="55"/>
  <c r="R67" i="55"/>
  <c r="Q67" i="55"/>
  <c r="P67" i="55"/>
  <c r="S66" i="55"/>
  <c r="R66" i="55"/>
  <c r="Q66" i="55"/>
  <c r="P66" i="55"/>
  <c r="S65" i="55"/>
  <c r="R65" i="55"/>
  <c r="Q65" i="55"/>
  <c r="P65" i="55"/>
  <c r="S64" i="55"/>
  <c r="R64" i="55"/>
  <c r="Q64" i="55"/>
  <c r="P64" i="55"/>
  <c r="S63" i="55"/>
  <c r="R63" i="55"/>
  <c r="Q63" i="55"/>
  <c r="P63" i="55"/>
  <c r="S62" i="55"/>
  <c r="R62" i="55"/>
  <c r="Q62" i="55"/>
  <c r="P62" i="55"/>
  <c r="S61" i="55"/>
  <c r="R61" i="55"/>
  <c r="Q61" i="55"/>
  <c r="P61" i="55"/>
  <c r="S60" i="55"/>
  <c r="R60" i="55"/>
  <c r="Q60" i="55"/>
  <c r="P60" i="55"/>
  <c r="S164" i="60"/>
  <c r="R164" i="60"/>
  <c r="Q164" i="60"/>
  <c r="P164" i="60"/>
  <c r="S163" i="60"/>
  <c r="R163" i="60"/>
  <c r="Q163" i="60"/>
  <c r="P163" i="60"/>
  <c r="S162" i="60"/>
  <c r="R162" i="60"/>
  <c r="Q162" i="60"/>
  <c r="P162" i="60"/>
  <c r="S161" i="60"/>
  <c r="R161" i="60"/>
  <c r="Q161" i="60"/>
  <c r="P161" i="60"/>
  <c r="S160" i="60"/>
  <c r="R160" i="60"/>
  <c r="Q160" i="60"/>
  <c r="P160" i="60"/>
  <c r="S159" i="60"/>
  <c r="R159" i="60"/>
  <c r="Q159" i="60"/>
  <c r="P159" i="60"/>
  <c r="S158" i="60"/>
  <c r="R158" i="60"/>
  <c r="Q158" i="60"/>
  <c r="P158" i="60"/>
  <c r="S157" i="60"/>
  <c r="R157" i="60"/>
  <c r="Q157" i="60"/>
  <c r="P157" i="60"/>
  <c r="S156" i="60"/>
  <c r="R156" i="60"/>
  <c r="Q156" i="60"/>
  <c r="P156" i="60"/>
  <c r="S155" i="60"/>
  <c r="R155" i="60"/>
  <c r="Q155" i="60"/>
  <c r="P155" i="60"/>
  <c r="S154" i="60"/>
  <c r="R154" i="60"/>
  <c r="Q154" i="60"/>
  <c r="P154" i="60"/>
  <c r="S153" i="60"/>
  <c r="R153" i="60"/>
  <c r="Q153" i="60"/>
  <c r="P153" i="60"/>
  <c r="S152" i="60"/>
  <c r="R152" i="60"/>
  <c r="Q152" i="60"/>
  <c r="P152" i="60"/>
  <c r="S151" i="60"/>
  <c r="R151" i="60"/>
  <c r="Q151" i="60"/>
  <c r="P151" i="60"/>
  <c r="S150" i="60"/>
  <c r="R150" i="60"/>
  <c r="Q150" i="60"/>
  <c r="P150" i="60"/>
  <c r="S149" i="60"/>
  <c r="R149" i="60"/>
  <c r="Q149" i="60"/>
  <c r="P149" i="60"/>
  <c r="S148" i="60"/>
  <c r="R148" i="60"/>
  <c r="Q148" i="60"/>
  <c r="P148" i="60"/>
  <c r="S147" i="60"/>
  <c r="R147" i="60"/>
  <c r="Q147" i="60"/>
  <c r="P147" i="60"/>
  <c r="S146" i="60"/>
  <c r="R146" i="60"/>
  <c r="Q146" i="60"/>
  <c r="P146" i="60"/>
  <c r="S145" i="60"/>
  <c r="R145" i="60"/>
  <c r="Q145" i="60"/>
  <c r="P145" i="60"/>
  <c r="S144" i="60"/>
  <c r="R144" i="60"/>
  <c r="Q144" i="60"/>
  <c r="P144" i="60"/>
  <c r="S143" i="60"/>
  <c r="R143" i="60"/>
  <c r="Q143" i="60"/>
  <c r="P143" i="60"/>
  <c r="S142" i="60"/>
  <c r="R142" i="60"/>
  <c r="Q142" i="60"/>
  <c r="P142" i="60"/>
  <c r="S141" i="60"/>
  <c r="R141" i="60"/>
  <c r="Q141" i="60"/>
  <c r="P141" i="60"/>
  <c r="S140" i="60"/>
  <c r="R140" i="60"/>
  <c r="Q140" i="60"/>
  <c r="P140" i="60"/>
  <c r="S139" i="60"/>
  <c r="R139" i="60"/>
  <c r="Q139" i="60"/>
  <c r="P139" i="60"/>
  <c r="S138" i="60"/>
  <c r="R138" i="60"/>
  <c r="Q138" i="60"/>
  <c r="P138" i="60"/>
  <c r="S137" i="60"/>
  <c r="R137" i="60"/>
  <c r="Q137" i="60"/>
  <c r="P137" i="60"/>
  <c r="S136" i="60"/>
  <c r="R136" i="60"/>
  <c r="Q136" i="60"/>
  <c r="P136" i="60"/>
  <c r="S135" i="60"/>
  <c r="R135" i="60"/>
  <c r="Q135" i="60"/>
  <c r="P135" i="60"/>
  <c r="S134" i="60"/>
  <c r="R134" i="60"/>
  <c r="Q134" i="60"/>
  <c r="P134" i="60"/>
  <c r="S133" i="60"/>
  <c r="R133" i="60"/>
  <c r="Q133" i="60"/>
  <c r="P133" i="60"/>
  <c r="S132" i="60"/>
  <c r="R132" i="60"/>
  <c r="Q132" i="60"/>
  <c r="P132" i="60"/>
  <c r="S131" i="60"/>
  <c r="R131" i="60"/>
  <c r="Q131" i="60"/>
  <c r="P131" i="60"/>
  <c r="S130" i="60"/>
  <c r="R130" i="60"/>
  <c r="Q130" i="60"/>
  <c r="P130" i="60"/>
  <c r="S129" i="60"/>
  <c r="R129" i="60"/>
  <c r="Q129" i="60"/>
  <c r="P129" i="60"/>
  <c r="S128" i="60"/>
  <c r="R128" i="60"/>
  <c r="Q128" i="60"/>
  <c r="P128" i="60"/>
  <c r="S127" i="60"/>
  <c r="R127" i="60"/>
  <c r="Q127" i="60"/>
  <c r="P127" i="60"/>
  <c r="S126" i="60"/>
  <c r="R126" i="60"/>
  <c r="Q126" i="60"/>
  <c r="P126" i="60"/>
  <c r="S125" i="60"/>
  <c r="R125" i="60"/>
  <c r="Q125" i="60"/>
  <c r="P125" i="60"/>
  <c r="S124" i="60"/>
  <c r="R124" i="60"/>
  <c r="Q124" i="60"/>
  <c r="P124" i="60"/>
  <c r="S123" i="60"/>
  <c r="R123" i="60"/>
  <c r="Q123" i="60"/>
  <c r="P123" i="60"/>
  <c r="S122" i="60"/>
  <c r="R122" i="60"/>
  <c r="Q122" i="60"/>
  <c r="P122" i="60"/>
  <c r="S121" i="60"/>
  <c r="R121" i="60"/>
  <c r="Q121" i="60"/>
  <c r="P121" i="60"/>
  <c r="S120" i="60"/>
  <c r="R120" i="60"/>
  <c r="Q120" i="60"/>
  <c r="P120" i="60"/>
  <c r="S119" i="60"/>
  <c r="R119" i="60"/>
  <c r="Q119" i="60"/>
  <c r="P119" i="60"/>
  <c r="S118" i="60"/>
  <c r="R118" i="60"/>
  <c r="Q118" i="60"/>
  <c r="P118" i="60"/>
  <c r="S117" i="60"/>
  <c r="R117" i="60"/>
  <c r="Q117" i="60"/>
  <c r="P117" i="60"/>
  <c r="S116" i="60"/>
  <c r="R116" i="60"/>
  <c r="Q116" i="60"/>
  <c r="P116" i="60"/>
  <c r="S115" i="60"/>
  <c r="R115" i="60"/>
  <c r="Q115" i="60"/>
  <c r="P115" i="60"/>
  <c r="S114" i="60"/>
  <c r="R114" i="60"/>
  <c r="Q114" i="60"/>
  <c r="P114" i="60"/>
  <c r="S113" i="60"/>
  <c r="R113" i="60"/>
  <c r="Q113" i="60"/>
  <c r="P113" i="60"/>
  <c r="S112" i="60"/>
  <c r="R112" i="60"/>
  <c r="Q112" i="60"/>
  <c r="P112" i="60"/>
  <c r="S111" i="60"/>
  <c r="R111" i="60"/>
  <c r="Q111" i="60"/>
  <c r="P111" i="60"/>
  <c r="S110" i="60"/>
  <c r="R110" i="60"/>
  <c r="Q110" i="60"/>
  <c r="P110" i="60"/>
  <c r="S109" i="60"/>
  <c r="R109" i="60"/>
  <c r="Q109" i="60"/>
  <c r="P109" i="60"/>
  <c r="S108" i="60"/>
  <c r="R108" i="60"/>
  <c r="Q108" i="60"/>
  <c r="P108" i="60"/>
  <c r="S107" i="60"/>
  <c r="R107" i="60"/>
  <c r="Q107" i="60"/>
  <c r="P107" i="60"/>
  <c r="S106" i="60"/>
  <c r="R106" i="60"/>
  <c r="Q106" i="60"/>
  <c r="P106" i="60"/>
  <c r="S105" i="60"/>
  <c r="R105" i="60"/>
  <c r="Q105" i="60"/>
  <c r="P105" i="60"/>
  <c r="S104" i="60"/>
  <c r="R104" i="60"/>
  <c r="Q104" i="60"/>
  <c r="P104" i="60"/>
  <c r="S103" i="60"/>
  <c r="R103" i="60"/>
  <c r="Q103" i="60"/>
  <c r="P103" i="60"/>
  <c r="S102" i="60"/>
  <c r="R102" i="60"/>
  <c r="Q102" i="60"/>
  <c r="P102" i="60"/>
  <c r="S101" i="60"/>
  <c r="R101" i="60"/>
  <c r="Q101" i="60"/>
  <c r="P101" i="60"/>
  <c r="S100" i="60"/>
  <c r="R100" i="60"/>
  <c r="Q100" i="60"/>
  <c r="P100" i="60"/>
  <c r="S99" i="60"/>
  <c r="R99" i="60"/>
  <c r="Q99" i="60"/>
  <c r="P99" i="60"/>
  <c r="S98" i="60"/>
  <c r="R98" i="60"/>
  <c r="Q98" i="60"/>
  <c r="P98" i="60"/>
  <c r="S97" i="60"/>
  <c r="R97" i="60"/>
  <c r="Q97" i="60"/>
  <c r="P97" i="60"/>
  <c r="S96" i="60"/>
  <c r="R96" i="60"/>
  <c r="Q96" i="60"/>
  <c r="P96" i="60"/>
  <c r="S95" i="60"/>
  <c r="R95" i="60"/>
  <c r="Q95" i="60"/>
  <c r="P95" i="60"/>
  <c r="S94" i="60"/>
  <c r="R94" i="60"/>
  <c r="Q94" i="60"/>
  <c r="P94" i="60"/>
  <c r="S93" i="60"/>
  <c r="R93" i="60"/>
  <c r="Q93" i="60"/>
  <c r="P93" i="60"/>
  <c r="S92" i="60"/>
  <c r="R92" i="60"/>
  <c r="Q92" i="60"/>
  <c r="P92" i="60"/>
  <c r="S91" i="60"/>
  <c r="R91" i="60"/>
  <c r="Q91" i="60"/>
  <c r="P91" i="60"/>
  <c r="S90" i="60"/>
  <c r="R90" i="60"/>
  <c r="Q90" i="60"/>
  <c r="P90" i="60"/>
  <c r="S89" i="60"/>
  <c r="R89" i="60"/>
  <c r="Q89" i="60"/>
  <c r="P89" i="60"/>
  <c r="S88" i="60"/>
  <c r="R88" i="60"/>
  <c r="Q88" i="60"/>
  <c r="P88" i="60"/>
  <c r="S87" i="60"/>
  <c r="R87" i="60"/>
  <c r="Q87" i="60"/>
  <c r="P87" i="60"/>
  <c r="S86" i="60"/>
  <c r="R86" i="60"/>
  <c r="Q86" i="60"/>
  <c r="P86" i="60"/>
  <c r="S85" i="60"/>
  <c r="R85" i="60"/>
  <c r="Q85" i="60"/>
  <c r="P85" i="60"/>
  <c r="S84" i="60"/>
  <c r="R84" i="60"/>
  <c r="Q84" i="60"/>
  <c r="P84" i="60"/>
  <c r="S83" i="60"/>
  <c r="R83" i="60"/>
  <c r="Q83" i="60"/>
  <c r="P83" i="60"/>
  <c r="S82" i="60"/>
  <c r="R82" i="60"/>
  <c r="Q82" i="60"/>
  <c r="P82" i="60"/>
  <c r="S81" i="60"/>
  <c r="R81" i="60"/>
  <c r="Q81" i="60"/>
  <c r="P81" i="60"/>
  <c r="S80" i="60"/>
  <c r="R80" i="60"/>
  <c r="Q80" i="60"/>
  <c r="P80" i="60"/>
  <c r="S79" i="60"/>
  <c r="R79" i="60"/>
  <c r="Q79" i="60"/>
  <c r="P79" i="60"/>
  <c r="S78" i="60"/>
  <c r="R78" i="60"/>
  <c r="Q78" i="60"/>
  <c r="P78" i="60"/>
  <c r="S77" i="60"/>
  <c r="R77" i="60"/>
  <c r="Q77" i="60"/>
  <c r="P77" i="60"/>
  <c r="S76" i="60"/>
  <c r="R76" i="60"/>
  <c r="Q76" i="60"/>
  <c r="P76" i="60"/>
  <c r="S75" i="60"/>
  <c r="R75" i="60"/>
  <c r="Q75" i="60"/>
  <c r="P75" i="60"/>
  <c r="S74" i="60"/>
  <c r="R74" i="60"/>
  <c r="Q74" i="60"/>
  <c r="P74" i="60"/>
  <c r="S73" i="60"/>
  <c r="R73" i="60"/>
  <c r="Q73" i="60"/>
  <c r="P73" i="60"/>
  <c r="S72" i="60"/>
  <c r="R72" i="60"/>
  <c r="Q72" i="60"/>
  <c r="P72" i="60"/>
  <c r="S71" i="60"/>
  <c r="R71" i="60"/>
  <c r="Q71" i="60"/>
  <c r="P71" i="60"/>
  <c r="S70" i="60"/>
  <c r="R70" i="60"/>
  <c r="Q70" i="60"/>
  <c r="P70" i="60"/>
  <c r="S69" i="60"/>
  <c r="R69" i="60"/>
  <c r="Q69" i="60"/>
  <c r="P69" i="60"/>
  <c r="S68" i="60"/>
  <c r="R68" i="60"/>
  <c r="Q68" i="60"/>
  <c r="P68" i="60"/>
  <c r="S67" i="60"/>
  <c r="R67" i="60"/>
  <c r="Q67" i="60"/>
  <c r="P67" i="60"/>
  <c r="S66" i="60"/>
  <c r="R66" i="60"/>
  <c r="Q66" i="60"/>
  <c r="P66" i="60"/>
  <c r="S65" i="60"/>
  <c r="R65" i="60"/>
  <c r="Q65" i="60"/>
  <c r="P65" i="60"/>
  <c r="S64" i="60"/>
  <c r="R64" i="60"/>
  <c r="Q64" i="60"/>
  <c r="P64" i="60"/>
  <c r="S63" i="60"/>
  <c r="R63" i="60"/>
  <c r="Q63" i="60"/>
  <c r="P63" i="60"/>
  <c r="S62" i="60"/>
  <c r="R62" i="60"/>
  <c r="Q62" i="60"/>
  <c r="P62" i="60"/>
  <c r="S61" i="60"/>
  <c r="R61" i="60"/>
  <c r="Q61" i="60"/>
  <c r="P61" i="60"/>
  <c r="S60" i="60"/>
  <c r="R60" i="60"/>
  <c r="Q60" i="60"/>
  <c r="P60" i="60"/>
  <c r="S59" i="60"/>
  <c r="R59" i="60"/>
  <c r="Q59" i="60"/>
  <c r="P59" i="60"/>
  <c r="S58" i="60"/>
  <c r="R58" i="60"/>
  <c r="Q58" i="60"/>
  <c r="P58" i="60"/>
  <c r="S57" i="60"/>
  <c r="R57" i="60"/>
  <c r="Q57" i="60"/>
  <c r="P57" i="60"/>
  <c r="S56" i="60"/>
  <c r="R56" i="60"/>
  <c r="Q56" i="60"/>
  <c r="P56" i="60"/>
  <c r="S55" i="60"/>
  <c r="R55" i="60"/>
  <c r="Q55" i="60"/>
  <c r="P55" i="60"/>
  <c r="S54" i="60"/>
  <c r="R54" i="60"/>
  <c r="Q54" i="60"/>
  <c r="P54" i="60"/>
  <c r="S53" i="60"/>
  <c r="R53" i="60"/>
  <c r="Q53" i="60"/>
  <c r="P53" i="60"/>
  <c r="S52" i="60"/>
  <c r="R52" i="60"/>
  <c r="Q52" i="60"/>
  <c r="P52" i="60"/>
  <c r="S51" i="60"/>
  <c r="R51" i="60"/>
  <c r="Q51" i="60"/>
  <c r="P51" i="60"/>
  <c r="S50" i="60"/>
  <c r="R50" i="60"/>
  <c r="Q50" i="60"/>
  <c r="P50" i="60"/>
  <c r="S49" i="60"/>
  <c r="R49" i="60"/>
  <c r="Q49" i="60"/>
  <c r="P49" i="60"/>
  <c r="S48" i="60"/>
  <c r="R48" i="60"/>
  <c r="Q48" i="60"/>
  <c r="P48" i="60"/>
  <c r="S47" i="60"/>
  <c r="R47" i="60"/>
  <c r="Q47" i="60"/>
  <c r="P47" i="60"/>
  <c r="S46" i="60"/>
  <c r="R46" i="60"/>
  <c r="Q46" i="60"/>
  <c r="P46" i="60"/>
  <c r="S45" i="60"/>
  <c r="R45" i="60"/>
  <c r="Q45" i="60"/>
  <c r="P45" i="60"/>
  <c r="S44" i="60"/>
  <c r="R44" i="60"/>
  <c r="Q44" i="60"/>
  <c r="P44" i="60"/>
  <c r="S43" i="60"/>
  <c r="R43" i="60"/>
  <c r="Q43" i="60"/>
  <c r="P43" i="60"/>
  <c r="S42" i="60"/>
  <c r="R42" i="60"/>
  <c r="Q42" i="60"/>
  <c r="P42" i="60"/>
  <c r="S41" i="60"/>
  <c r="R41" i="60"/>
  <c r="Q41" i="60"/>
  <c r="P41" i="60"/>
  <c r="S40" i="60"/>
  <c r="R40" i="60"/>
  <c r="Q40" i="60"/>
  <c r="P40" i="60"/>
  <c r="S39" i="60"/>
  <c r="R39" i="60"/>
  <c r="Q39" i="60"/>
  <c r="P39" i="60"/>
  <c r="S37" i="60"/>
  <c r="R37" i="60"/>
  <c r="Q37" i="60"/>
  <c r="P37" i="60"/>
  <c r="S36" i="60"/>
  <c r="R36" i="60"/>
  <c r="Q36" i="60"/>
  <c r="P36" i="60"/>
  <c r="S106" i="53"/>
  <c r="R106" i="53"/>
  <c r="Q106" i="53"/>
  <c r="P106" i="53"/>
  <c r="S105" i="53"/>
  <c r="R105" i="53"/>
  <c r="Q105" i="53"/>
  <c r="P105" i="53"/>
  <c r="S104" i="53"/>
  <c r="R104" i="53"/>
  <c r="Q104" i="53"/>
  <c r="P104" i="53"/>
  <c r="S103" i="53"/>
  <c r="R103" i="53"/>
  <c r="Q103" i="53"/>
  <c r="P103" i="53"/>
  <c r="S102" i="53"/>
  <c r="R102" i="53"/>
  <c r="Q102" i="53"/>
  <c r="P102" i="53"/>
  <c r="S101" i="53"/>
  <c r="R101" i="53"/>
  <c r="Q101" i="53"/>
  <c r="P101" i="53"/>
  <c r="S100" i="53"/>
  <c r="R100" i="53"/>
  <c r="Q100" i="53"/>
  <c r="P100" i="53"/>
  <c r="S99" i="53"/>
  <c r="R99" i="53"/>
  <c r="Q99" i="53"/>
  <c r="P99" i="53"/>
  <c r="S98" i="53"/>
  <c r="R98" i="53"/>
  <c r="Q98" i="53"/>
  <c r="P98" i="53"/>
  <c r="S97" i="53"/>
  <c r="R97" i="53"/>
  <c r="Q97" i="53"/>
  <c r="P97" i="53"/>
  <c r="S96" i="53"/>
  <c r="R96" i="53"/>
  <c r="Q96" i="53"/>
  <c r="P96" i="53"/>
  <c r="S95" i="53"/>
  <c r="R95" i="53"/>
  <c r="Q95" i="53"/>
  <c r="P95" i="53"/>
  <c r="S94" i="53"/>
  <c r="R94" i="53"/>
  <c r="Q94" i="53"/>
  <c r="P94" i="53"/>
  <c r="S93" i="53"/>
  <c r="R93" i="53"/>
  <c r="Q93" i="53"/>
  <c r="P93" i="53"/>
  <c r="S92" i="53"/>
  <c r="R92" i="53"/>
  <c r="Q92" i="53"/>
  <c r="P92" i="53"/>
  <c r="S91" i="53"/>
  <c r="R91" i="53"/>
  <c r="Q91" i="53"/>
  <c r="P91" i="53"/>
  <c r="S90" i="53"/>
  <c r="R90" i="53"/>
  <c r="Q90" i="53"/>
  <c r="P90" i="53"/>
  <c r="S89" i="53"/>
  <c r="R89" i="53"/>
  <c r="Q89" i="53"/>
  <c r="P89" i="53"/>
  <c r="S88" i="53"/>
  <c r="R88" i="53"/>
  <c r="Q88" i="53"/>
  <c r="P88" i="53"/>
  <c r="S87" i="53"/>
  <c r="R87" i="53"/>
  <c r="Q87" i="53"/>
  <c r="P87" i="53"/>
  <c r="S86" i="53"/>
  <c r="R86" i="53"/>
  <c r="Q86" i="53"/>
  <c r="P86" i="53"/>
  <c r="S85" i="53"/>
  <c r="R85" i="53"/>
  <c r="Q85" i="53"/>
  <c r="P85" i="53"/>
  <c r="R53" i="53"/>
  <c r="R64" i="53"/>
  <c r="R43" i="53"/>
  <c r="R56" i="53"/>
  <c r="S134" i="66"/>
  <c r="R134" i="66"/>
  <c r="Q134" i="66"/>
  <c r="P134" i="66"/>
  <c r="S133" i="66"/>
  <c r="R133" i="66"/>
  <c r="Q133" i="66"/>
  <c r="P133" i="66"/>
  <c r="S132" i="66"/>
  <c r="R132" i="66"/>
  <c r="Q132" i="66"/>
  <c r="P132" i="66"/>
  <c r="S131" i="66"/>
  <c r="R131" i="66"/>
  <c r="Q131" i="66"/>
  <c r="P131" i="66"/>
  <c r="S130" i="66"/>
  <c r="R130" i="66"/>
  <c r="Q130" i="66"/>
  <c r="P130" i="66"/>
  <c r="S129" i="66"/>
  <c r="R129" i="66"/>
  <c r="Q129" i="66"/>
  <c r="P129" i="66"/>
  <c r="S128" i="66"/>
  <c r="R128" i="66"/>
  <c r="Q128" i="66"/>
  <c r="P128" i="66"/>
  <c r="S127" i="66"/>
  <c r="R127" i="66"/>
  <c r="Q127" i="66"/>
  <c r="P127" i="66"/>
  <c r="S126" i="66"/>
  <c r="R126" i="66"/>
  <c r="Q126" i="66"/>
  <c r="P126" i="66"/>
  <c r="S125" i="66"/>
  <c r="R125" i="66"/>
  <c r="Q125" i="66"/>
  <c r="P125" i="66"/>
  <c r="S124" i="66"/>
  <c r="R124" i="66"/>
  <c r="Q124" i="66"/>
  <c r="P124" i="66"/>
  <c r="S123" i="66"/>
  <c r="R123" i="66"/>
  <c r="Q123" i="66"/>
  <c r="P123" i="66"/>
  <c r="S122" i="66"/>
  <c r="R122" i="66"/>
  <c r="Q122" i="66"/>
  <c r="P122" i="66"/>
  <c r="S121" i="66"/>
  <c r="R121" i="66"/>
  <c r="Q121" i="66"/>
  <c r="P121" i="66"/>
  <c r="S120" i="66"/>
  <c r="R120" i="66"/>
  <c r="Q120" i="66"/>
  <c r="P120" i="66"/>
  <c r="S119" i="66"/>
  <c r="R119" i="66"/>
  <c r="Q119" i="66"/>
  <c r="P119" i="66"/>
  <c r="S118" i="66"/>
  <c r="R118" i="66"/>
  <c r="Q118" i="66"/>
  <c r="P118" i="66"/>
  <c r="S117" i="66"/>
  <c r="R117" i="66"/>
  <c r="Q117" i="66"/>
  <c r="P117" i="66"/>
  <c r="S116" i="66"/>
  <c r="R116" i="66"/>
  <c r="Q116" i="66"/>
  <c r="P116" i="66"/>
  <c r="S115" i="66"/>
  <c r="R115" i="66"/>
  <c r="Q115" i="66"/>
  <c r="P115" i="66"/>
  <c r="S114" i="66"/>
  <c r="R114" i="66"/>
  <c r="Q114" i="66"/>
  <c r="P114" i="66"/>
  <c r="S113" i="66"/>
  <c r="R113" i="66"/>
  <c r="Q113" i="66"/>
  <c r="P113" i="66"/>
  <c r="S112" i="66"/>
  <c r="R112" i="66"/>
  <c r="Q112" i="66"/>
  <c r="P112" i="66"/>
  <c r="S111" i="66"/>
  <c r="R111" i="66"/>
  <c r="Q111" i="66"/>
  <c r="P111" i="66"/>
  <c r="S110" i="66"/>
  <c r="R110" i="66"/>
  <c r="Q110" i="66"/>
  <c r="P110" i="66"/>
  <c r="S109" i="66"/>
  <c r="R109" i="66"/>
  <c r="Q109" i="66"/>
  <c r="P109" i="66"/>
  <c r="S108" i="66"/>
  <c r="R108" i="66"/>
  <c r="Q108" i="66"/>
  <c r="P108" i="66"/>
  <c r="S107" i="66"/>
  <c r="R107" i="66"/>
  <c r="Q107" i="66"/>
  <c r="P107" i="66"/>
  <c r="S106" i="66"/>
  <c r="R106" i="66"/>
  <c r="Q106" i="66"/>
  <c r="P106" i="66"/>
  <c r="S105" i="66"/>
  <c r="R105" i="66"/>
  <c r="Q105" i="66"/>
  <c r="P105" i="66"/>
  <c r="S104" i="66"/>
  <c r="R104" i="66"/>
  <c r="Q104" i="66"/>
  <c r="P104" i="66"/>
  <c r="S103" i="66"/>
  <c r="R103" i="66"/>
  <c r="Q103" i="66"/>
  <c r="P103" i="66"/>
  <c r="S102" i="66"/>
  <c r="R102" i="66"/>
  <c r="Q102" i="66"/>
  <c r="P102" i="66"/>
  <c r="S101" i="66"/>
  <c r="R101" i="66"/>
  <c r="Q101" i="66"/>
  <c r="P101" i="66"/>
  <c r="S100" i="66"/>
  <c r="R100" i="66"/>
  <c r="Q100" i="66"/>
  <c r="P100" i="66"/>
  <c r="S99" i="66"/>
  <c r="R99" i="66"/>
  <c r="Q99" i="66"/>
  <c r="P99" i="66"/>
  <c r="S98" i="66"/>
  <c r="R98" i="66"/>
  <c r="Q98" i="66"/>
  <c r="P98" i="66"/>
  <c r="S97" i="66"/>
  <c r="R97" i="66"/>
  <c r="Q97" i="66"/>
  <c r="P97" i="66"/>
  <c r="S96" i="66"/>
  <c r="R96" i="66"/>
  <c r="Q96" i="66"/>
  <c r="P96" i="66"/>
  <c r="S95" i="66"/>
  <c r="R95" i="66"/>
  <c r="Q95" i="66"/>
  <c r="P95" i="66"/>
  <c r="S94" i="66"/>
  <c r="R94" i="66"/>
  <c r="Q94" i="66"/>
  <c r="P94" i="66"/>
  <c r="S93" i="66"/>
  <c r="R93" i="66"/>
  <c r="Q93" i="66"/>
  <c r="P93" i="66"/>
  <c r="S92" i="66"/>
  <c r="R92" i="66"/>
  <c r="Q92" i="66"/>
  <c r="P92" i="66"/>
  <c r="S91" i="66"/>
  <c r="R91" i="66"/>
  <c r="Q91" i="66"/>
  <c r="P91" i="66"/>
  <c r="S90" i="66"/>
  <c r="R90" i="66"/>
  <c r="Q90" i="66"/>
  <c r="P90" i="66"/>
  <c r="S89" i="66"/>
  <c r="R89" i="66"/>
  <c r="Q89" i="66"/>
  <c r="P89" i="66"/>
  <c r="S88" i="66"/>
  <c r="R88" i="66"/>
  <c r="Q88" i="66"/>
  <c r="P88" i="66"/>
  <c r="S87" i="66"/>
  <c r="R87" i="66"/>
  <c r="Q87" i="66"/>
  <c r="P87" i="66"/>
  <c r="S86" i="66"/>
  <c r="R86" i="66"/>
  <c r="Q86" i="66"/>
  <c r="P86" i="66"/>
  <c r="S85" i="66"/>
  <c r="R85" i="66"/>
  <c r="Q85" i="66"/>
  <c r="P85" i="66"/>
  <c r="S84" i="66"/>
  <c r="R84" i="66"/>
  <c r="Q84" i="66"/>
  <c r="P84" i="66"/>
  <c r="S83" i="66"/>
  <c r="R83" i="66"/>
  <c r="Q83" i="66"/>
  <c r="P83" i="66"/>
  <c r="S82" i="66"/>
  <c r="R82" i="66"/>
  <c r="Q82" i="66"/>
  <c r="P82" i="66"/>
  <c r="S81" i="66"/>
  <c r="R81" i="66"/>
  <c r="Q81" i="66"/>
  <c r="P81" i="66"/>
  <c r="S80" i="66"/>
  <c r="R80" i="66"/>
  <c r="Q80" i="66"/>
  <c r="P80" i="66"/>
  <c r="S79" i="66"/>
  <c r="R79" i="66"/>
  <c r="Q79" i="66"/>
  <c r="P79" i="66"/>
  <c r="S78" i="66"/>
  <c r="R78" i="66"/>
  <c r="Q78" i="66"/>
  <c r="P78" i="66"/>
  <c r="S77" i="66"/>
  <c r="R77" i="66"/>
  <c r="Q77" i="66"/>
  <c r="P77" i="66"/>
  <c r="S76" i="66"/>
  <c r="R76" i="66"/>
  <c r="Q76" i="66"/>
  <c r="P76" i="66"/>
  <c r="S75" i="66"/>
  <c r="R75" i="66"/>
  <c r="Q75" i="66"/>
  <c r="P75" i="66"/>
  <c r="S74" i="66"/>
  <c r="R74" i="66"/>
  <c r="Q74" i="66"/>
  <c r="P74" i="66"/>
  <c r="S73" i="66"/>
  <c r="R73" i="66"/>
  <c r="Q73" i="66"/>
  <c r="P73" i="66"/>
  <c r="S72" i="66"/>
  <c r="R72" i="66"/>
  <c r="Q72" i="66"/>
  <c r="P72" i="66"/>
  <c r="S71" i="66"/>
  <c r="R71" i="66"/>
  <c r="Q71" i="66"/>
  <c r="P71" i="66"/>
  <c r="S70" i="66"/>
  <c r="R70" i="66"/>
  <c r="Q70" i="66"/>
  <c r="P70" i="66"/>
  <c r="S69" i="66"/>
  <c r="R69" i="66"/>
  <c r="Q69" i="66"/>
  <c r="P69" i="66"/>
  <c r="S68" i="66"/>
  <c r="R68" i="66"/>
  <c r="Q68" i="66"/>
  <c r="P68" i="66"/>
  <c r="S67" i="66"/>
  <c r="R67" i="66"/>
  <c r="Q67" i="66"/>
  <c r="P67" i="66"/>
  <c r="S66" i="66"/>
  <c r="R66" i="66"/>
  <c r="Q66" i="66"/>
  <c r="P66" i="66"/>
  <c r="S65" i="66"/>
  <c r="R65" i="66"/>
  <c r="Q65" i="66"/>
  <c r="P65" i="66"/>
  <c r="S64" i="66"/>
  <c r="R64" i="66"/>
  <c r="Q64" i="66"/>
  <c r="P64" i="66"/>
  <c r="S63" i="66"/>
  <c r="R63" i="66"/>
  <c r="Q63" i="66"/>
  <c r="P63" i="66"/>
  <c r="S62" i="66"/>
  <c r="R62" i="66"/>
  <c r="Q62" i="66"/>
  <c r="P62" i="66"/>
  <c r="S61" i="66"/>
  <c r="R61" i="66"/>
  <c r="Q61" i="66"/>
  <c r="P61" i="66"/>
  <c r="S60" i="66"/>
  <c r="R60" i="66"/>
  <c r="Q60" i="66"/>
  <c r="P60" i="66"/>
  <c r="S59" i="66"/>
  <c r="R59" i="66"/>
  <c r="Q59" i="66"/>
  <c r="P59" i="66"/>
  <c r="S58" i="66"/>
  <c r="R58" i="66"/>
  <c r="Q58" i="66"/>
  <c r="P58" i="66"/>
  <c r="S57" i="66"/>
  <c r="R57" i="66"/>
  <c r="Q57" i="66"/>
  <c r="P57" i="66"/>
  <c r="S56" i="66"/>
  <c r="R56" i="66"/>
  <c r="Q56" i="66"/>
  <c r="P56" i="66"/>
  <c r="S55" i="66"/>
  <c r="R55" i="66"/>
  <c r="Q55" i="66"/>
  <c r="P55" i="66"/>
  <c r="S54" i="66"/>
  <c r="R54" i="66"/>
  <c r="Q54" i="66"/>
  <c r="P54" i="66"/>
  <c r="S53" i="66"/>
  <c r="R53" i="66"/>
  <c r="Q53" i="66"/>
  <c r="P53" i="66"/>
  <c r="S52" i="66"/>
  <c r="R52" i="66"/>
  <c r="Q52" i="66"/>
  <c r="P52" i="66"/>
  <c r="S51" i="66"/>
  <c r="R51" i="66"/>
  <c r="Q51" i="66"/>
  <c r="P51" i="66"/>
  <c r="S50" i="66"/>
  <c r="R50" i="66"/>
  <c r="Q50" i="66"/>
  <c r="P50" i="66"/>
  <c r="S49" i="66"/>
  <c r="R49" i="66"/>
  <c r="Q49" i="66"/>
  <c r="P49" i="66"/>
  <c r="S48" i="66"/>
  <c r="R48" i="66"/>
  <c r="Q48" i="66"/>
  <c r="P48" i="66"/>
  <c r="S47" i="66"/>
  <c r="R47" i="66"/>
  <c r="Q47" i="66"/>
  <c r="P47" i="66"/>
  <c r="S46" i="66"/>
  <c r="R46" i="66"/>
  <c r="Q46" i="66"/>
  <c r="P46" i="66"/>
  <c r="S45" i="66"/>
  <c r="R45" i="66"/>
  <c r="Q45" i="66"/>
  <c r="P45" i="66"/>
  <c r="S44" i="66"/>
  <c r="R44" i="66"/>
  <c r="Q44" i="66"/>
  <c r="P44" i="66"/>
  <c r="S43" i="66"/>
  <c r="R43" i="66"/>
  <c r="Q43" i="66"/>
  <c r="P43" i="66"/>
  <c r="S42" i="66"/>
  <c r="R42" i="66"/>
  <c r="Q42" i="66"/>
  <c r="P42" i="66"/>
  <c r="S41" i="66"/>
  <c r="R41" i="66"/>
  <c r="Q41" i="66"/>
  <c r="P41" i="66"/>
  <c r="S40" i="66"/>
  <c r="R40" i="66"/>
  <c r="Q40" i="66"/>
  <c r="P40" i="66"/>
  <c r="S39" i="66"/>
  <c r="R39" i="66"/>
  <c r="Q39" i="66"/>
  <c r="P39" i="66"/>
  <c r="S38" i="66"/>
  <c r="R38" i="66"/>
  <c r="Q38" i="66"/>
  <c r="P38" i="66"/>
  <c r="S37" i="66"/>
  <c r="R37" i="66"/>
  <c r="Q37" i="66"/>
  <c r="P37" i="66"/>
  <c r="S36" i="66"/>
  <c r="R36" i="66"/>
  <c r="Q36" i="66"/>
  <c r="P36" i="66"/>
  <c r="S35" i="66"/>
  <c r="R35" i="66"/>
  <c r="Q35" i="66"/>
  <c r="P35" i="66"/>
  <c r="S34" i="66"/>
  <c r="R34" i="66"/>
  <c r="Q34" i="66"/>
  <c r="P34" i="66"/>
  <c r="S33" i="66"/>
  <c r="R33" i="66"/>
  <c r="Q33" i="66"/>
  <c r="P33" i="66"/>
  <c r="S32" i="66"/>
  <c r="R32" i="66"/>
  <c r="Q32" i="66"/>
  <c r="P32" i="66"/>
  <c r="S31" i="66"/>
  <c r="R31" i="66"/>
  <c r="Q31" i="66"/>
  <c r="P31" i="66"/>
  <c r="S30" i="66"/>
  <c r="R30" i="66"/>
  <c r="Q30" i="66"/>
  <c r="P30" i="66"/>
  <c r="S29" i="66"/>
  <c r="R29" i="66"/>
  <c r="Q29" i="66"/>
  <c r="P29" i="66"/>
  <c r="S28" i="66"/>
  <c r="R28" i="66"/>
  <c r="Q28" i="66"/>
  <c r="P28" i="66"/>
  <c r="S27" i="66"/>
  <c r="R27" i="66"/>
  <c r="Q27" i="66"/>
  <c r="P27" i="66"/>
  <c r="S26" i="66"/>
  <c r="R26" i="66"/>
  <c r="Q26" i="66"/>
  <c r="P26" i="66"/>
  <c r="S25" i="66"/>
  <c r="R25" i="66"/>
  <c r="Q25" i="66"/>
  <c r="P25" i="66"/>
  <c r="S24" i="66"/>
  <c r="R24" i="66"/>
  <c r="Q24" i="66"/>
  <c r="P24" i="66"/>
  <c r="S23" i="66"/>
  <c r="R23" i="66"/>
  <c r="Q23" i="66"/>
  <c r="P23" i="66"/>
  <c r="S22" i="66"/>
  <c r="R22" i="66"/>
  <c r="Q22" i="66"/>
  <c r="P22" i="66"/>
  <c r="S21" i="66"/>
  <c r="R21" i="66"/>
  <c r="Q21" i="66"/>
  <c r="P21" i="66"/>
  <c r="S20" i="66"/>
  <c r="R20" i="66"/>
  <c r="Q20" i="66"/>
  <c r="P20" i="66"/>
  <c r="S19" i="66"/>
  <c r="R19" i="66"/>
  <c r="Q19" i="66"/>
  <c r="P19" i="66"/>
  <c r="S111" i="67"/>
  <c r="R111" i="67"/>
  <c r="Q111" i="67"/>
  <c r="P111" i="67"/>
  <c r="S110" i="67"/>
  <c r="R110" i="67"/>
  <c r="Q110" i="67"/>
  <c r="P110" i="67"/>
  <c r="S109" i="67"/>
  <c r="R109" i="67"/>
  <c r="Q109" i="67"/>
  <c r="P109" i="67"/>
  <c r="S108" i="67"/>
  <c r="R108" i="67"/>
  <c r="Q108" i="67"/>
  <c r="P108" i="67"/>
  <c r="S107" i="67"/>
  <c r="R107" i="67"/>
  <c r="Q107" i="67"/>
  <c r="P107" i="67"/>
  <c r="S106" i="67"/>
  <c r="R106" i="67"/>
  <c r="Q106" i="67"/>
  <c r="P106" i="67"/>
  <c r="S105" i="67"/>
  <c r="R105" i="67"/>
  <c r="Q105" i="67"/>
  <c r="P105" i="67"/>
  <c r="S104" i="67"/>
  <c r="R104" i="67"/>
  <c r="Q104" i="67"/>
  <c r="P104" i="67"/>
  <c r="S103" i="67"/>
  <c r="R103" i="67"/>
  <c r="Q103" i="67"/>
  <c r="P103" i="67"/>
  <c r="S102" i="67"/>
  <c r="R102" i="67"/>
  <c r="Q102" i="67"/>
  <c r="P102" i="67"/>
  <c r="S101" i="67"/>
  <c r="R101" i="67"/>
  <c r="Q101" i="67"/>
  <c r="P101" i="67"/>
  <c r="S100" i="67"/>
  <c r="R100" i="67"/>
  <c r="Q100" i="67"/>
  <c r="P100" i="67"/>
  <c r="S99" i="67"/>
  <c r="R99" i="67"/>
  <c r="Q99" i="67"/>
  <c r="P99" i="67"/>
  <c r="S98" i="67"/>
  <c r="R98" i="67"/>
  <c r="Q98" i="67"/>
  <c r="P98" i="67"/>
  <c r="S97" i="67"/>
  <c r="R97" i="67"/>
  <c r="Q97" i="67"/>
  <c r="P97" i="67"/>
  <c r="S96" i="67"/>
  <c r="R96" i="67"/>
  <c r="Q96" i="67"/>
  <c r="P96" i="67"/>
  <c r="S95" i="67"/>
  <c r="R95" i="67"/>
  <c r="Q95" i="67"/>
  <c r="P95" i="67"/>
  <c r="S94" i="67"/>
  <c r="R94" i="67"/>
  <c r="Q94" i="67"/>
  <c r="P94" i="67"/>
  <c r="S93" i="67"/>
  <c r="R93" i="67"/>
  <c r="Q93" i="67"/>
  <c r="P93" i="67"/>
  <c r="S92" i="67"/>
  <c r="R92" i="67"/>
  <c r="Q92" i="67"/>
  <c r="P92" i="67"/>
  <c r="S91" i="67"/>
  <c r="R91" i="67"/>
  <c r="Q91" i="67"/>
  <c r="P91" i="67"/>
  <c r="S90" i="67"/>
  <c r="R90" i="67"/>
  <c r="Q90" i="67"/>
  <c r="P90" i="67"/>
  <c r="S89" i="67"/>
  <c r="R89" i="67"/>
  <c r="Q89" i="67"/>
  <c r="P89" i="67"/>
  <c r="S88" i="67"/>
  <c r="R88" i="67"/>
  <c r="Q88" i="67"/>
  <c r="P88" i="67"/>
  <c r="S87" i="67"/>
  <c r="R87" i="67"/>
  <c r="Q87" i="67"/>
  <c r="P87" i="67"/>
  <c r="S86" i="67"/>
  <c r="R86" i="67"/>
  <c r="Q86" i="67"/>
  <c r="P86" i="67"/>
  <c r="S85" i="67"/>
  <c r="R85" i="67"/>
  <c r="Q85" i="67"/>
  <c r="P85" i="67"/>
  <c r="S84" i="67"/>
  <c r="R84" i="67"/>
  <c r="Q84" i="67"/>
  <c r="P84" i="67"/>
  <c r="S83" i="67"/>
  <c r="R83" i="67"/>
  <c r="Q83" i="67"/>
  <c r="P83" i="67"/>
  <c r="S82" i="67"/>
  <c r="R82" i="67"/>
  <c r="Q82" i="67"/>
  <c r="P82" i="67"/>
  <c r="S81" i="67"/>
  <c r="R81" i="67"/>
  <c r="Q81" i="67"/>
  <c r="P81" i="67"/>
  <c r="S80" i="67"/>
  <c r="R80" i="67"/>
  <c r="Q80" i="67"/>
  <c r="P80" i="67"/>
  <c r="S79" i="67"/>
  <c r="R79" i="67"/>
  <c r="Q79" i="67"/>
  <c r="P79" i="67"/>
  <c r="S78" i="67"/>
  <c r="R78" i="67"/>
  <c r="Q78" i="67"/>
  <c r="P78" i="67"/>
  <c r="S77" i="67"/>
  <c r="R77" i="67"/>
  <c r="Q77" i="67"/>
  <c r="P77" i="67"/>
  <c r="S76" i="67"/>
  <c r="R76" i="67"/>
  <c r="Q76" i="67"/>
  <c r="P76" i="67"/>
  <c r="S75" i="67"/>
  <c r="R75" i="67"/>
  <c r="Q75" i="67"/>
  <c r="P75" i="67"/>
  <c r="S74" i="67"/>
  <c r="R74" i="67"/>
  <c r="Q74" i="67"/>
  <c r="P74" i="67"/>
  <c r="S73" i="67"/>
  <c r="R73" i="67"/>
  <c r="Q73" i="67"/>
  <c r="P73" i="67"/>
  <c r="S72" i="67"/>
  <c r="R72" i="67"/>
  <c r="Q72" i="67"/>
  <c r="P72" i="67"/>
  <c r="S71" i="67"/>
  <c r="R71" i="67"/>
  <c r="Q71" i="67"/>
  <c r="P71" i="67"/>
  <c r="S70" i="67"/>
  <c r="R70" i="67"/>
  <c r="Q70" i="67"/>
  <c r="P70" i="67"/>
  <c r="S69" i="67"/>
  <c r="R69" i="67"/>
  <c r="Q69" i="67"/>
  <c r="P69" i="67"/>
  <c r="S68" i="67"/>
  <c r="R68" i="67"/>
  <c r="Q68" i="67"/>
  <c r="P68" i="67"/>
  <c r="S67" i="67"/>
  <c r="R67" i="67"/>
  <c r="Q67" i="67"/>
  <c r="P67" i="67"/>
  <c r="S66" i="67"/>
  <c r="R66" i="67"/>
  <c r="Q66" i="67"/>
  <c r="P66" i="67"/>
  <c r="S65" i="67"/>
  <c r="R65" i="67"/>
  <c r="Q65" i="67"/>
  <c r="P65" i="67"/>
  <c r="S64" i="67"/>
  <c r="R64" i="67"/>
  <c r="Q64" i="67"/>
  <c r="P64" i="67"/>
  <c r="S63" i="67"/>
  <c r="R63" i="67"/>
  <c r="Q63" i="67"/>
  <c r="P63" i="67"/>
  <c r="S62" i="67"/>
  <c r="R62" i="67"/>
  <c r="Q62" i="67"/>
  <c r="P62" i="67"/>
  <c r="S61" i="67"/>
  <c r="R61" i="67"/>
  <c r="Q61" i="67"/>
  <c r="P61" i="67"/>
  <c r="S60" i="67"/>
  <c r="R60" i="67"/>
  <c r="Q60" i="67"/>
  <c r="P60" i="67"/>
  <c r="S59" i="67"/>
  <c r="R59" i="67"/>
  <c r="Q59" i="67"/>
  <c r="P59" i="67"/>
  <c r="S58" i="67"/>
  <c r="R58" i="67"/>
  <c r="Q58" i="67"/>
  <c r="P58" i="67"/>
  <c r="S57" i="67"/>
  <c r="R57" i="67"/>
  <c r="Q57" i="67"/>
  <c r="P57" i="67"/>
  <c r="S56" i="67"/>
  <c r="R56" i="67"/>
  <c r="Q56" i="67"/>
  <c r="P56" i="67"/>
  <c r="S55" i="67"/>
  <c r="R55" i="67"/>
  <c r="Q55" i="67"/>
  <c r="P55" i="67"/>
  <c r="S54" i="67"/>
  <c r="R54" i="67"/>
  <c r="Q54" i="67"/>
  <c r="P54" i="67"/>
  <c r="S53" i="67"/>
  <c r="R53" i="67"/>
  <c r="Q53" i="67"/>
  <c r="P53" i="67"/>
  <c r="S52" i="67"/>
  <c r="R52" i="67"/>
  <c r="Q52" i="67"/>
  <c r="P52" i="67"/>
  <c r="S51" i="67"/>
  <c r="R51" i="67"/>
  <c r="Q51" i="67"/>
  <c r="P51" i="67"/>
  <c r="S50" i="67"/>
  <c r="R50" i="67"/>
  <c r="Q50" i="67"/>
  <c r="P50" i="67"/>
  <c r="S49" i="67"/>
  <c r="R49" i="67"/>
  <c r="Q49" i="67"/>
  <c r="P49" i="67"/>
  <c r="S48" i="67"/>
  <c r="R48" i="67"/>
  <c r="Q48" i="67"/>
  <c r="P48" i="67"/>
  <c r="S47" i="67"/>
  <c r="R47" i="67"/>
  <c r="Q47" i="67"/>
  <c r="P47" i="67"/>
  <c r="S46" i="67"/>
  <c r="R46" i="67"/>
  <c r="Q46" i="67"/>
  <c r="P46" i="67"/>
  <c r="S45" i="67"/>
  <c r="R45" i="67"/>
  <c r="Q45" i="67"/>
  <c r="P45" i="67"/>
  <c r="S44" i="67"/>
  <c r="R44" i="67"/>
  <c r="Q44" i="67"/>
  <c r="P44" i="67"/>
  <c r="S43" i="67"/>
  <c r="R43" i="67"/>
  <c r="Q43" i="67"/>
  <c r="P43" i="67"/>
  <c r="S42" i="67"/>
  <c r="R42" i="67"/>
  <c r="Q42" i="67"/>
  <c r="P42" i="67"/>
  <c r="S41" i="67"/>
  <c r="R41" i="67"/>
  <c r="Q41" i="67"/>
  <c r="P41" i="67"/>
  <c r="S40" i="67"/>
  <c r="R40" i="67"/>
  <c r="Q40" i="67"/>
  <c r="P40" i="67"/>
  <c r="S39" i="67"/>
  <c r="R39" i="67"/>
  <c r="Q39" i="67"/>
  <c r="P39" i="67"/>
  <c r="S38" i="67"/>
  <c r="R38" i="67"/>
  <c r="Q38" i="67"/>
  <c r="P38" i="67"/>
  <c r="S37" i="67"/>
  <c r="R37" i="67"/>
  <c r="Q37" i="67"/>
  <c r="P37" i="67"/>
  <c r="S36" i="67"/>
  <c r="R36" i="67"/>
  <c r="Q36" i="67"/>
  <c r="P36" i="67"/>
  <c r="S35" i="67"/>
  <c r="R35" i="67"/>
  <c r="Q35" i="67"/>
  <c r="P35" i="67"/>
  <c r="S34" i="67"/>
  <c r="R34" i="67"/>
  <c r="Q34" i="67"/>
  <c r="P34" i="67"/>
  <c r="S33" i="67"/>
  <c r="R33" i="67"/>
  <c r="Q33" i="67"/>
  <c r="P33" i="67"/>
  <c r="S90" i="64"/>
  <c r="R90" i="64"/>
  <c r="Q90" i="64"/>
  <c r="P90" i="64"/>
  <c r="S89" i="64"/>
  <c r="R89" i="64"/>
  <c r="Q89" i="64"/>
  <c r="P89" i="64"/>
  <c r="S88" i="64"/>
  <c r="R88" i="64"/>
  <c r="Q88" i="64"/>
  <c r="P88" i="64"/>
  <c r="S87" i="64"/>
  <c r="R87" i="64"/>
  <c r="Q87" i="64"/>
  <c r="P87" i="64"/>
  <c r="S86" i="64"/>
  <c r="R86" i="64"/>
  <c r="Q86" i="64"/>
  <c r="P86" i="64"/>
  <c r="S85" i="64"/>
  <c r="R85" i="64"/>
  <c r="Q85" i="64"/>
  <c r="P85" i="64"/>
  <c r="S84" i="64"/>
  <c r="R84" i="64"/>
  <c r="Q84" i="64"/>
  <c r="P84" i="64"/>
  <c r="S83" i="64"/>
  <c r="R83" i="64"/>
  <c r="Q83" i="64"/>
  <c r="P83" i="64"/>
  <c r="S82" i="64"/>
  <c r="R82" i="64"/>
  <c r="Q82" i="64"/>
  <c r="P82" i="64"/>
  <c r="S81" i="64"/>
  <c r="R81" i="64"/>
  <c r="Q81" i="64"/>
  <c r="P81" i="64"/>
  <c r="S80" i="64"/>
  <c r="R80" i="64"/>
  <c r="Q80" i="64"/>
  <c r="P80" i="64"/>
  <c r="S79" i="64"/>
  <c r="R79" i="64"/>
  <c r="Q79" i="64"/>
  <c r="P79" i="64"/>
  <c r="S78" i="64"/>
  <c r="R78" i="64"/>
  <c r="Q78" i="64"/>
  <c r="P78" i="64"/>
  <c r="S77" i="64"/>
  <c r="R77" i="64"/>
  <c r="Q77" i="64"/>
  <c r="P77" i="64"/>
  <c r="S76" i="64"/>
  <c r="R76" i="64"/>
  <c r="Q76" i="64"/>
  <c r="P76" i="64"/>
  <c r="S75" i="64"/>
  <c r="R75" i="64"/>
  <c r="Q75" i="64"/>
  <c r="P75" i="64"/>
  <c r="S74" i="64"/>
  <c r="R74" i="64"/>
  <c r="Q74" i="64"/>
  <c r="P74" i="64"/>
  <c r="S73" i="64"/>
  <c r="R73" i="64"/>
  <c r="Q73" i="64"/>
  <c r="P73" i="64"/>
  <c r="S72" i="64"/>
  <c r="R72" i="64"/>
  <c r="Q72" i="64"/>
  <c r="P72" i="64"/>
  <c r="S71" i="64"/>
  <c r="R71" i="64"/>
  <c r="Q71" i="64"/>
  <c r="P71" i="64"/>
  <c r="S70" i="64"/>
  <c r="R70" i="64"/>
  <c r="Q70" i="64"/>
  <c r="P70" i="64"/>
  <c r="S69" i="64"/>
  <c r="R69" i="64"/>
  <c r="Q69" i="64"/>
  <c r="P69" i="64"/>
  <c r="S68" i="64"/>
  <c r="R68" i="64"/>
  <c r="Q68" i="64"/>
  <c r="P68" i="64"/>
  <c r="S67" i="64"/>
  <c r="R67" i="64"/>
  <c r="Q67" i="64"/>
  <c r="P67" i="64"/>
  <c r="S66" i="64"/>
  <c r="R66" i="64"/>
  <c r="Q66" i="64"/>
  <c r="P66" i="64"/>
  <c r="S65" i="64"/>
  <c r="R65" i="64"/>
  <c r="Q65" i="64"/>
  <c r="P65" i="64"/>
  <c r="S64" i="64"/>
  <c r="R64" i="64"/>
  <c r="Q64" i="64"/>
  <c r="P64" i="64"/>
  <c r="S63" i="64"/>
  <c r="R63" i="64"/>
  <c r="Q63" i="64"/>
  <c r="P63" i="64"/>
  <c r="S62" i="64"/>
  <c r="R62" i="64"/>
  <c r="Q62" i="64"/>
  <c r="P62" i="64"/>
  <c r="S61" i="64"/>
  <c r="R61" i="64"/>
  <c r="Q61" i="64"/>
  <c r="P61" i="64"/>
  <c r="S60" i="64"/>
  <c r="R60" i="64"/>
  <c r="Q60" i="64"/>
  <c r="P60" i="64"/>
  <c r="S59" i="64"/>
  <c r="R59" i="64"/>
  <c r="Q59" i="64"/>
  <c r="P59" i="64"/>
  <c r="S58" i="64"/>
  <c r="R58" i="64"/>
  <c r="Q58" i="64"/>
  <c r="P58" i="64"/>
  <c r="S57" i="64"/>
  <c r="R57" i="64"/>
  <c r="Q57" i="64"/>
  <c r="P57" i="64"/>
  <c r="S56" i="64"/>
  <c r="R56" i="64"/>
  <c r="Q56" i="64"/>
  <c r="P56" i="64"/>
  <c r="S55" i="64"/>
  <c r="R55" i="64"/>
  <c r="Q55" i="64"/>
  <c r="P55" i="64"/>
  <c r="S54" i="64"/>
  <c r="R54" i="64"/>
  <c r="Q54" i="64"/>
  <c r="P54" i="64"/>
  <c r="S53" i="64"/>
  <c r="R53" i="64"/>
  <c r="Q53" i="64"/>
  <c r="P53" i="64"/>
  <c r="S52" i="64"/>
  <c r="R52" i="64"/>
  <c r="Q52" i="64"/>
  <c r="P52" i="64"/>
  <c r="S51" i="64"/>
  <c r="R51" i="64"/>
  <c r="Q51" i="64"/>
  <c r="P51" i="64"/>
  <c r="S50" i="64"/>
  <c r="R50" i="64"/>
  <c r="Q50" i="64"/>
  <c r="P50" i="64"/>
  <c r="S49" i="64"/>
  <c r="R49" i="64"/>
  <c r="Q49" i="64"/>
  <c r="P49" i="64"/>
  <c r="S48" i="64"/>
  <c r="R48" i="64"/>
  <c r="Q48" i="64"/>
  <c r="P48" i="64"/>
  <c r="S47" i="64"/>
  <c r="R47" i="64"/>
  <c r="Q47" i="64"/>
  <c r="P47" i="64"/>
  <c r="S46" i="64"/>
  <c r="R46" i="64"/>
  <c r="Q46" i="64"/>
  <c r="P46" i="64"/>
  <c r="S45" i="64"/>
  <c r="R45" i="64"/>
  <c r="Q45" i="64"/>
  <c r="P45" i="64"/>
  <c r="S44" i="64"/>
  <c r="R44" i="64"/>
  <c r="Q44" i="64"/>
  <c r="P44" i="64"/>
  <c r="S43" i="64"/>
  <c r="R43" i="64"/>
  <c r="Q43" i="64"/>
  <c r="P43" i="64"/>
  <c r="S42" i="64"/>
  <c r="R42" i="64"/>
  <c r="Q42" i="64"/>
  <c r="P42" i="64"/>
  <c r="S41" i="64"/>
  <c r="R41" i="64"/>
  <c r="Q41" i="64"/>
  <c r="P41" i="64"/>
  <c r="S40" i="64"/>
  <c r="R40" i="64"/>
  <c r="Q40" i="64"/>
  <c r="P40" i="64"/>
  <c r="S39" i="64"/>
  <c r="R39" i="64"/>
  <c r="Q39" i="64"/>
  <c r="P39" i="64"/>
  <c r="S38" i="64"/>
  <c r="R38" i="64"/>
  <c r="Q38" i="64"/>
  <c r="P38" i="64"/>
  <c r="S37" i="64"/>
  <c r="R37" i="64"/>
  <c r="Q37" i="64"/>
  <c r="P37" i="64"/>
  <c r="S36" i="64"/>
  <c r="R36" i="64"/>
  <c r="Q36" i="64"/>
  <c r="P36" i="64"/>
  <c r="S35" i="64"/>
  <c r="R35" i="64"/>
  <c r="Q35" i="64"/>
  <c r="P35" i="64"/>
  <c r="R8" i="64"/>
  <c r="S112" i="65"/>
  <c r="R112" i="65"/>
  <c r="Q112" i="65"/>
  <c r="P112" i="65"/>
  <c r="R25" i="63"/>
  <c r="Q25" i="63"/>
  <c r="P25" i="63"/>
  <c r="R15" i="63"/>
  <c r="R23" i="63"/>
  <c r="N28" i="63"/>
  <c r="V28" i="63" s="1"/>
  <c r="K30" i="39"/>
  <c r="S26" i="72" s="1"/>
  <c r="K29" i="39"/>
  <c r="K28" i="39"/>
  <c r="O7" i="76" s="1"/>
  <c r="K27" i="39"/>
  <c r="O14" i="76" s="1"/>
  <c r="K26" i="39"/>
  <c r="O27" i="72" s="1"/>
  <c r="K25" i="39"/>
  <c r="K24" i="39"/>
  <c r="K23" i="39"/>
  <c r="O34" i="72" s="1"/>
  <c r="K22" i="39"/>
  <c r="K21" i="39"/>
  <c r="S7" i="76" s="1"/>
  <c r="K20" i="39"/>
  <c r="K19" i="39"/>
  <c r="O37" i="72" s="1"/>
  <c r="K18" i="39"/>
  <c r="K17" i="39"/>
  <c r="K16" i="39"/>
  <c r="K15" i="39"/>
  <c r="K14" i="39"/>
  <c r="O31" i="72" s="1"/>
  <c r="K13" i="39"/>
  <c r="K12" i="39"/>
  <c r="O10" i="72" s="1"/>
  <c r="K11" i="39"/>
  <c r="O8" i="76" s="1"/>
  <c r="K10" i="39"/>
  <c r="K9" i="39"/>
  <c r="K8" i="39"/>
  <c r="K7" i="39"/>
  <c r="K6" i="39"/>
  <c r="O35" i="72" s="1"/>
  <c r="K5" i="39"/>
  <c r="K4" i="39"/>
  <c r="K3" i="39"/>
  <c r="P11" i="39"/>
  <c r="O27" i="39"/>
  <c r="S40" i="39"/>
  <c r="O26" i="72" l="1"/>
  <c r="S29" i="72"/>
  <c r="S9" i="76"/>
  <c r="O11" i="76"/>
  <c r="O30" i="72"/>
  <c r="S25" i="72"/>
  <c r="S6" i="76"/>
  <c r="O6" i="76"/>
  <c r="O24" i="72"/>
  <c r="S24" i="72"/>
  <c r="O32" i="72"/>
  <c r="O36" i="72"/>
  <c r="O12" i="76"/>
  <c r="O25" i="72"/>
  <c r="S28" i="72"/>
  <c r="O29" i="72"/>
  <c r="S30" i="72"/>
  <c r="S8" i="76"/>
  <c r="O10" i="76"/>
  <c r="S10" i="76"/>
  <c r="O9" i="76"/>
  <c r="S13" i="76"/>
  <c r="S21" i="76"/>
  <c r="S22" i="76"/>
  <c r="O38" i="72"/>
  <c r="S24" i="76"/>
  <c r="S18" i="76"/>
  <c r="O22" i="76"/>
  <c r="S27" i="76"/>
  <c r="O33" i="72"/>
  <c r="O39" i="72"/>
  <c r="Q38" i="72"/>
  <c r="S20" i="72"/>
  <c r="Q20" i="72"/>
  <c r="S19" i="76"/>
  <c r="S25" i="76"/>
  <c r="Q11" i="76"/>
  <c r="S11" i="76"/>
  <c r="S20" i="76"/>
  <c r="S23" i="76"/>
  <c r="S26" i="76"/>
  <c r="O19" i="76"/>
  <c r="Q14" i="76"/>
  <c r="O23" i="76"/>
  <c r="O28" i="72"/>
  <c r="S17" i="72"/>
  <c r="Q30" i="72"/>
  <c r="S12" i="72"/>
  <c r="S33" i="72"/>
  <c r="Q34" i="72"/>
  <c r="Q28" i="72"/>
  <c r="S7" i="72"/>
  <c r="Q47" i="55"/>
  <c r="Q24" i="72"/>
  <c r="Q35" i="72"/>
  <c r="Q19" i="72"/>
  <c r="S19" i="72"/>
  <c r="S35" i="72"/>
  <c r="Q26" i="72"/>
  <c r="Q36" i="72"/>
  <c r="O15" i="72"/>
  <c r="S38" i="72"/>
  <c r="Q37" i="72"/>
  <c r="S13" i="72"/>
  <c r="Q29" i="72"/>
  <c r="S10" i="72"/>
  <c r="S27" i="72"/>
  <c r="Q27" i="72"/>
  <c r="S34" i="72"/>
  <c r="S16" i="72"/>
  <c r="Q25" i="72"/>
  <c r="Q17" i="72"/>
  <c r="Q33" i="72"/>
  <c r="S36" i="72"/>
  <c r="Q32" i="72"/>
  <c r="O17" i="72"/>
  <c r="S14" i="72"/>
  <c r="S37" i="72"/>
  <c r="Q18" i="72"/>
  <c r="Q31" i="72"/>
  <c r="Q21" i="76"/>
  <c r="O27" i="76"/>
  <c r="Q20" i="76"/>
  <c r="Q24" i="76"/>
  <c r="O20" i="76"/>
  <c r="Q19" i="76"/>
  <c r="O24" i="76"/>
  <c r="Q18" i="76"/>
  <c r="Q12" i="76"/>
  <c r="Q22" i="76"/>
  <c r="O25" i="76"/>
  <c r="Q25" i="76"/>
  <c r="O18" i="76"/>
  <c r="Q23" i="76"/>
  <c r="P46" i="53"/>
  <c r="P60" i="63"/>
  <c r="R7" i="57"/>
  <c r="R14" i="73"/>
  <c r="Q16" i="57"/>
  <c r="R15" i="60"/>
  <c r="R15" i="64"/>
  <c r="Q8" i="73"/>
  <c r="Q60" i="63"/>
  <c r="Q23" i="60"/>
  <c r="Q15" i="60"/>
  <c r="Q14" i="63"/>
  <c r="R35" i="63"/>
  <c r="P16" i="57"/>
  <c r="P15" i="60"/>
  <c r="P8" i="73"/>
  <c r="R21" i="63"/>
  <c r="R36" i="63"/>
  <c r="R14" i="63"/>
  <c r="P14" i="63"/>
  <c r="R32" i="64"/>
  <c r="R54" i="55"/>
  <c r="Q12" i="60"/>
  <c r="R5" i="53"/>
  <c r="Q6" i="53"/>
  <c r="Z14" i="63"/>
  <c r="Q9" i="55"/>
  <c r="Q25" i="55"/>
  <c r="R38" i="55"/>
  <c r="R13" i="73"/>
  <c r="R6" i="53"/>
  <c r="R18" i="53"/>
  <c r="P25" i="55"/>
  <c r="P9" i="55"/>
  <c r="R12" i="60"/>
  <c r="R23" i="60"/>
  <c r="Q5" i="53"/>
  <c r="P23" i="60"/>
  <c r="P12" i="60"/>
  <c r="P6" i="53"/>
  <c r="P5" i="53"/>
  <c r="R14" i="64"/>
  <c r="P32" i="64"/>
  <c r="P15" i="64"/>
  <c r="Q15" i="64"/>
  <c r="Q32" i="64"/>
  <c r="Q26" i="64"/>
  <c r="P14" i="64"/>
  <c r="Q48" i="63"/>
  <c r="P48" i="63"/>
  <c r="Y8" i="78"/>
  <c r="U14" i="78"/>
  <c r="W13" i="78"/>
  <c r="R13" i="78"/>
  <c r="AA13" i="78"/>
  <c r="O13" i="78"/>
  <c r="Y13" i="78"/>
  <c r="AA14" i="78"/>
  <c r="O14" i="78"/>
  <c r="Y14" i="78"/>
  <c r="R14" i="78"/>
  <c r="W14" i="78"/>
  <c r="U7" i="78"/>
  <c r="O11" i="78"/>
  <c r="Y11" i="78"/>
  <c r="U12" i="78"/>
  <c r="W6" i="78"/>
  <c r="AA6" i="78"/>
  <c r="O6" i="78"/>
  <c r="Y6" i="78"/>
  <c r="Y7" i="78"/>
  <c r="AA7" i="78"/>
  <c r="U6" i="78"/>
  <c r="Y9" i="78"/>
  <c r="Y12" i="78"/>
  <c r="AA12" i="78"/>
  <c r="W12" i="78"/>
  <c r="U8" i="78"/>
  <c r="R12" i="78"/>
  <c r="Y10" i="78"/>
  <c r="R15" i="78"/>
  <c r="AA15" i="78"/>
  <c r="O15" i="78"/>
  <c r="W15" i="78"/>
  <c r="Y15" i="78"/>
  <c r="U10" i="78"/>
  <c r="S1" i="73"/>
  <c r="R38" i="53"/>
  <c r="R25" i="53"/>
  <c r="R11" i="53"/>
  <c r="R42" i="53"/>
  <c r="R42" i="55"/>
  <c r="R20" i="53"/>
  <c r="P18" i="53"/>
  <c r="Q14" i="73"/>
  <c r="Q38" i="53"/>
  <c r="Q18" i="53"/>
  <c r="P14" i="60"/>
  <c r="P38" i="53"/>
  <c r="P73" i="53"/>
  <c r="Q7" i="57"/>
  <c r="Q33" i="64"/>
  <c r="S1" i="66"/>
  <c r="S1" i="53"/>
  <c r="S1" i="60"/>
  <c r="S1" i="55"/>
  <c r="S1" i="57"/>
  <c r="P10" i="55"/>
  <c r="P7" i="57"/>
  <c r="P13" i="73"/>
  <c r="P14" i="73"/>
  <c r="Q14" i="60"/>
  <c r="R14" i="60"/>
  <c r="Q13" i="73"/>
  <c r="Q31" i="55"/>
  <c r="Q18" i="55"/>
  <c r="Q54" i="55"/>
  <c r="Q42" i="55"/>
  <c r="Q38" i="55"/>
  <c r="Q10" i="55"/>
  <c r="P54" i="55"/>
  <c r="P38" i="55"/>
  <c r="P18" i="55"/>
  <c r="P42" i="55"/>
  <c r="P31" i="55"/>
  <c r="Q43" i="53"/>
  <c r="Q73" i="53"/>
  <c r="Q53" i="53"/>
  <c r="Q25" i="53"/>
  <c r="Q20" i="53"/>
  <c r="Q11" i="53"/>
  <c r="Q56" i="53"/>
  <c r="Q42" i="53"/>
  <c r="Q64" i="53"/>
  <c r="P64" i="53"/>
  <c r="P25" i="53"/>
  <c r="P53" i="53"/>
  <c r="P11" i="53"/>
  <c r="P56" i="53"/>
  <c r="P43" i="53"/>
  <c r="P42" i="53"/>
  <c r="P20" i="53"/>
  <c r="S1" i="65"/>
  <c r="S1" i="64"/>
  <c r="Q8" i="64"/>
  <c r="P19" i="64"/>
  <c r="P33" i="64"/>
  <c r="R26" i="64"/>
  <c r="P8" i="64"/>
  <c r="Q19" i="64"/>
  <c r="R19" i="64"/>
  <c r="R33" i="64"/>
  <c r="P26" i="64"/>
  <c r="S1" i="67"/>
  <c r="S1" i="62"/>
  <c r="Q37" i="63"/>
  <c r="R32" i="63"/>
  <c r="R49" i="63"/>
  <c r="R18" i="63"/>
  <c r="R22" i="63"/>
  <c r="R5" i="63"/>
  <c r="R46" i="63"/>
  <c r="R47" i="63"/>
  <c r="Q29" i="63"/>
  <c r="P18" i="63"/>
  <c r="Q18" i="63"/>
  <c r="Q32" i="63"/>
  <c r="O26" i="76"/>
  <c r="AA8" i="78"/>
  <c r="O21" i="76"/>
  <c r="Q10" i="76"/>
  <c r="Q9" i="76"/>
  <c r="R37" i="63"/>
  <c r="R43" i="63"/>
  <c r="Q28" i="63"/>
  <c r="Q35" i="63"/>
  <c r="O14" i="72"/>
  <c r="P37" i="63"/>
  <c r="O19" i="72"/>
  <c r="O8" i="72"/>
  <c r="S11" i="72"/>
  <c r="S6" i="72"/>
  <c r="O11" i="72"/>
  <c r="Q16" i="72"/>
  <c r="P35" i="63"/>
  <c r="Q46" i="63"/>
  <c r="S18" i="72"/>
  <c r="S15" i="72"/>
  <c r="R28" i="63"/>
  <c r="R29" i="63"/>
  <c r="O18" i="72"/>
  <c r="O7" i="72"/>
  <c r="O6" i="72"/>
  <c r="O12" i="72"/>
  <c r="O9" i="72"/>
  <c r="Q43" i="63"/>
  <c r="Q15" i="63"/>
  <c r="Q14" i="72"/>
  <c r="Q49" i="63"/>
  <c r="Q5" i="63"/>
  <c r="Q22" i="63"/>
  <c r="Q23" i="63"/>
  <c r="Q36" i="63"/>
  <c r="Q21" i="63"/>
  <c r="Q47" i="63"/>
  <c r="O13" i="72"/>
  <c r="P49" i="63"/>
  <c r="P43" i="63"/>
  <c r="P21" i="63"/>
  <c r="P15" i="63"/>
  <c r="P23" i="63"/>
  <c r="P22" i="63"/>
  <c r="P5" i="63"/>
  <c r="S25" i="63"/>
  <c r="P32" i="63"/>
  <c r="P47" i="63"/>
  <c r="P46" i="63"/>
  <c r="P29" i="63"/>
  <c r="P28" i="63"/>
  <c r="P36" i="63"/>
  <c r="Q12" i="72"/>
  <c r="S25" i="39"/>
  <c r="S28" i="39"/>
  <c r="S27" i="39"/>
  <c r="Q27" i="39"/>
  <c r="Q22" i="39"/>
  <c r="S17" i="39"/>
  <c r="O29" i="39"/>
  <c r="R14" i="39"/>
  <c r="O30" i="39"/>
  <c r="Q5" i="39"/>
  <c r="O13" i="39"/>
  <c r="O15" i="39"/>
  <c r="S19" i="39"/>
  <c r="O11" i="39"/>
  <c r="S18" i="39"/>
  <c r="Q6" i="39"/>
  <c r="R29" i="39"/>
  <c r="R17" i="39"/>
  <c r="R24" i="39"/>
  <c r="O22" i="39"/>
  <c r="O10" i="39"/>
  <c r="R16" i="39"/>
  <c r="Q24" i="39"/>
  <c r="R5" i="39"/>
  <c r="R6" i="39"/>
  <c r="S14" i="39"/>
  <c r="N21" i="39"/>
  <c r="S29" i="39"/>
  <c r="P22" i="39"/>
  <c r="R23" i="39"/>
  <c r="R27" i="39"/>
  <c r="O18" i="39"/>
  <c r="P28" i="39"/>
  <c r="R26" i="39"/>
  <c r="P17" i="39"/>
  <c r="Q26" i="39"/>
  <c r="S6" i="39"/>
  <c r="R19" i="39"/>
  <c r="O5" i="39"/>
  <c r="S3" i="39"/>
  <c r="R21" i="39"/>
  <c r="Q8" i="39"/>
  <c r="N10" i="39"/>
  <c r="R4" i="39"/>
  <c r="P20" i="39"/>
  <c r="Q15" i="39"/>
  <c r="R12" i="39"/>
  <c r="Q21" i="39"/>
  <c r="O26" i="39"/>
  <c r="R30" i="39"/>
  <c r="Q25" i="39"/>
  <c r="Q17" i="39"/>
  <c r="P5" i="39"/>
  <c r="P12" i="39"/>
  <c r="R22" i="39"/>
  <c r="Q11" i="39"/>
  <c r="Q3" i="39"/>
  <c r="R7" i="39"/>
  <c r="O4" i="39"/>
  <c r="Q12" i="39"/>
  <c r="P6" i="39"/>
  <c r="P21" i="39"/>
  <c r="Q23" i="39"/>
  <c r="S5" i="39"/>
  <c r="R28" i="39"/>
  <c r="R8" i="39"/>
  <c r="O24" i="39"/>
  <c r="S24" i="39"/>
  <c r="P10" i="39"/>
  <c r="S10" i="39"/>
  <c r="N5" i="39"/>
  <c r="R18" i="39"/>
  <c r="R3" i="39"/>
  <c r="Q7" i="39"/>
  <c r="Q13" i="39"/>
  <c r="R11" i="39"/>
  <c r="O19" i="39"/>
  <c r="Q29" i="39"/>
  <c r="P19" i="39"/>
  <c r="P29" i="39"/>
  <c r="Q30" i="39"/>
  <c r="O14" i="39"/>
  <c r="Q16" i="39"/>
  <c r="R10" i="39"/>
  <c r="Q10" i="39"/>
  <c r="O23" i="39"/>
  <c r="O7" i="39"/>
  <c r="N25" i="39"/>
  <c r="O12" i="39"/>
  <c r="S26" i="39"/>
  <c r="Q18" i="39"/>
  <c r="O16" i="39"/>
  <c r="Q28" i="39"/>
  <c r="O28" i="39"/>
  <c r="S36" i="39"/>
  <c r="P27" i="39"/>
  <c r="O3" i="39"/>
  <c r="Q20" i="39"/>
  <c r="R25" i="39"/>
  <c r="P25" i="39"/>
  <c r="S16" i="39"/>
  <c r="P8" i="39"/>
  <c r="S4" i="39"/>
  <c r="S8" i="39"/>
  <c r="O20" i="39"/>
  <c r="Q14" i="39"/>
  <c r="O17" i="39"/>
  <c r="P16" i="39"/>
  <c r="S20" i="39"/>
  <c r="P3" i="39"/>
  <c r="P7" i="39"/>
  <c r="P30" i="39"/>
  <c r="P26" i="39"/>
  <c r="R20" i="39"/>
  <c r="O21" i="39"/>
  <c r="AC7" i="60" l="1"/>
  <c r="T25" i="39"/>
  <c r="T27" i="39"/>
  <c r="AC6" i="60"/>
  <c r="AC4" i="60"/>
  <c r="AC8" i="60"/>
  <c r="T21" i="39"/>
  <c r="Q6" i="76"/>
  <c r="Q8" i="76"/>
  <c r="Q13" i="76"/>
  <c r="Q15" i="76"/>
  <c r="Q7" i="76"/>
  <c r="S9" i="72"/>
  <c r="S8" i="72"/>
  <c r="O16" i="72"/>
  <c r="Q11" i="72"/>
  <c r="Q7" i="72"/>
  <c r="Q15" i="72"/>
  <c r="Q9" i="72"/>
  <c r="Q6" i="72"/>
  <c r="Q13" i="72"/>
  <c r="Q10" i="72"/>
  <c r="Q8" i="72"/>
  <c r="T10" i="39"/>
  <c r="T5" i="39"/>
  <c r="S46" i="53"/>
  <c r="S47" i="55"/>
  <c r="S60" i="63"/>
  <c r="M1" i="57"/>
  <c r="T59" i="78" s="1"/>
  <c r="M1" i="55"/>
  <c r="M1" i="73"/>
  <c r="M1" i="53"/>
  <c r="T55" i="78" s="1"/>
  <c r="Q40" i="72"/>
  <c r="M1" i="65"/>
  <c r="R66" i="72" s="1"/>
  <c r="M1" i="64"/>
  <c r="O12" i="78"/>
  <c r="M1" i="60"/>
  <c r="R65" i="72"/>
  <c r="M1" i="63"/>
  <c r="R64" i="72" s="1"/>
  <c r="AA11" i="78"/>
  <c r="S16" i="57"/>
  <c r="U13" i="78"/>
  <c r="S8" i="73"/>
  <c r="O8" i="78"/>
  <c r="S15" i="60"/>
  <c r="W7" i="78"/>
  <c r="R11" i="78"/>
  <c r="R8" i="78"/>
  <c r="O10" i="78"/>
  <c r="S14" i="63"/>
  <c r="AA9" i="78"/>
  <c r="Z6" i="63"/>
  <c r="Z5" i="63"/>
  <c r="Z12" i="63"/>
  <c r="AI13" i="39"/>
  <c r="AA10" i="78"/>
  <c r="W11" i="78"/>
  <c r="S9" i="55"/>
  <c r="S25" i="55"/>
  <c r="W9" i="78"/>
  <c r="W8" i="78"/>
  <c r="W10" i="78"/>
  <c r="U11" i="78"/>
  <c r="U15" i="78"/>
  <c r="S23" i="60"/>
  <c r="S12" i="60"/>
  <c r="O7" i="78"/>
  <c r="S6" i="53"/>
  <c r="R7" i="78"/>
  <c r="R9" i="78"/>
  <c r="R6" i="78"/>
  <c r="R10" i="78"/>
  <c r="S15" i="64"/>
  <c r="S32" i="64"/>
  <c r="S14" i="64"/>
  <c r="S48" i="63"/>
  <c r="AI30" i="39"/>
  <c r="AI18" i="39"/>
  <c r="AI16" i="39"/>
  <c r="AI11" i="39"/>
  <c r="AI4" i="39"/>
  <c r="AG6" i="39"/>
  <c r="AF27" i="39"/>
  <c r="AE27" i="39"/>
  <c r="AI25" i="39"/>
  <c r="AE21" i="39"/>
  <c r="AH27" i="39"/>
  <c r="AH25" i="39"/>
  <c r="AH21" i="39"/>
  <c r="AD27" i="39"/>
  <c r="AE25" i="39"/>
  <c r="Q60" i="78"/>
  <c r="V60" i="78" s="1"/>
  <c r="O9" i="78"/>
  <c r="AG10" i="39"/>
  <c r="AI12" i="39"/>
  <c r="AH12" i="39"/>
  <c r="AH30" i="39"/>
  <c r="AG30" i="39"/>
  <c r="S5" i="53"/>
  <c r="AG13" i="39"/>
  <c r="S18" i="53"/>
  <c r="S38" i="53"/>
  <c r="AI26" i="39"/>
  <c r="AE28" i="39"/>
  <c r="S14" i="60"/>
  <c r="S73" i="53"/>
  <c r="S14" i="73"/>
  <c r="S7" i="57"/>
  <c r="S10" i="55"/>
  <c r="S13" i="73"/>
  <c r="S54" i="55"/>
  <c r="S38" i="55"/>
  <c r="S18" i="55"/>
  <c r="S42" i="55"/>
  <c r="S31" i="55"/>
  <c r="S64" i="53"/>
  <c r="S25" i="53"/>
  <c r="S53" i="53"/>
  <c r="S11" i="53"/>
  <c r="S43" i="53"/>
  <c r="S42" i="53"/>
  <c r="S56" i="53"/>
  <c r="S20" i="53"/>
  <c r="AH24" i="39"/>
  <c r="AE16" i="39"/>
  <c r="AE30" i="39"/>
  <c r="AH20" i="39"/>
  <c r="AE26" i="39"/>
  <c r="AH22" i="39"/>
  <c r="AI24" i="39"/>
  <c r="AI10" i="39"/>
  <c r="AF30" i="39"/>
  <c r="AF25" i="39"/>
  <c r="AI15" i="39"/>
  <c r="AG21" i="39"/>
  <c r="AG22" i="39"/>
  <c r="AI3" i="39"/>
  <c r="AE17" i="39"/>
  <c r="AG25" i="39"/>
  <c r="AH8" i="39"/>
  <c r="AF28" i="39"/>
  <c r="AI20" i="39"/>
  <c r="AI6" i="39"/>
  <c r="AI29" i="39"/>
  <c r="AI27" i="39"/>
  <c r="AD25" i="39"/>
  <c r="AG27" i="39"/>
  <c r="AI21" i="39"/>
  <c r="AE23" i="39"/>
  <c r="AH17" i="39"/>
  <c r="AE15" i="39"/>
  <c r="S18" i="63"/>
  <c r="R61" i="76"/>
  <c r="S40" i="72"/>
  <c r="S37" i="63"/>
  <c r="R69" i="72"/>
  <c r="R68" i="72"/>
  <c r="S35" i="63"/>
  <c r="S21" i="63"/>
  <c r="S43" i="63"/>
  <c r="S49" i="63"/>
  <c r="S23" i="63"/>
  <c r="S5" i="63"/>
  <c r="S15" i="63"/>
  <c r="S22" i="63"/>
  <c r="S47" i="63"/>
  <c r="S32" i="63"/>
  <c r="S28" i="63"/>
  <c r="S46" i="63"/>
  <c r="S29" i="63"/>
  <c r="S36" i="63"/>
  <c r="N8" i="39"/>
  <c r="N11" i="39"/>
  <c r="N18" i="39"/>
  <c r="P36" i="39"/>
  <c r="O41" i="39"/>
  <c r="N41" i="39"/>
  <c r="N26" i="39"/>
  <c r="N14" i="39"/>
  <c r="O36" i="39"/>
  <c r="N12" i="39"/>
  <c r="N30" i="39"/>
  <c r="Q41" i="39"/>
  <c r="N24" i="39"/>
  <c r="N3" i="39"/>
  <c r="N36" i="39"/>
  <c r="S37" i="39"/>
  <c r="S22" i="39"/>
  <c r="N15" i="39"/>
  <c r="P4" i="39"/>
  <c r="N22" i="39"/>
  <c r="Q4" i="39"/>
  <c r="O6" i="39"/>
  <c r="P41" i="39"/>
  <c r="N40" i="39"/>
  <c r="N29" i="39"/>
  <c r="S41" i="39"/>
  <c r="O40" i="39"/>
  <c r="P14" i="39"/>
  <c r="R37" i="39"/>
  <c r="N17" i="39"/>
  <c r="N4" i="39"/>
  <c r="N7" i="39"/>
  <c r="P18" i="39"/>
  <c r="N28" i="39"/>
  <c r="Q36" i="39"/>
  <c r="P40" i="39"/>
  <c r="N13" i="39"/>
  <c r="N23" i="39"/>
  <c r="P37" i="39"/>
  <c r="N19" i="39"/>
  <c r="R36" i="39"/>
  <c r="O8" i="39"/>
  <c r="Q19" i="39"/>
  <c r="P24" i="39"/>
  <c r="R41" i="39"/>
  <c r="N6" i="39"/>
  <c r="P23" i="39"/>
  <c r="N16" i="39"/>
  <c r="N20" i="39"/>
  <c r="T29" i="39" l="1"/>
  <c r="T11" i="39"/>
  <c r="AD19" i="39"/>
  <c r="T26" i="39"/>
  <c r="T17" i="39"/>
  <c r="AD20" i="39"/>
  <c r="T20" i="39"/>
  <c r="T6" i="39"/>
  <c r="T58" i="78"/>
  <c r="U9" i="78"/>
  <c r="Q58" i="78" s="1"/>
  <c r="T15" i="39"/>
  <c r="AC1" i="60"/>
  <c r="T57" i="78"/>
  <c r="AA1" i="55"/>
  <c r="T56" i="78"/>
  <c r="AA1" i="60"/>
  <c r="AI22" i="39"/>
  <c r="R59" i="76"/>
  <c r="T23" i="39"/>
  <c r="R60" i="76"/>
  <c r="R56" i="76"/>
  <c r="T28" i="39"/>
  <c r="T22" i="39"/>
  <c r="T7" i="39"/>
  <c r="T13" i="39"/>
  <c r="R57" i="76"/>
  <c r="T19" i="39"/>
  <c r="T8" i="39"/>
  <c r="T30" i="39"/>
  <c r="AD30" i="39"/>
  <c r="AJ30" i="39" s="1"/>
  <c r="T12" i="39"/>
  <c r="T16" i="39"/>
  <c r="T4" i="39"/>
  <c r="T18" i="39"/>
  <c r="T14" i="39"/>
  <c r="T24" i="39"/>
  <c r="R58" i="76"/>
  <c r="O40" i="72"/>
  <c r="S28" i="76"/>
  <c r="P59" i="76" s="1"/>
  <c r="O28" i="76"/>
  <c r="S16" i="76"/>
  <c r="Q16" i="76"/>
  <c r="Q22" i="72"/>
  <c r="O16" i="76"/>
  <c r="O22" i="72"/>
  <c r="S22" i="72"/>
  <c r="AG15" i="39"/>
  <c r="AE13" i="39"/>
  <c r="AE10" i="39"/>
  <c r="Q59" i="78"/>
  <c r="V59" i="78" s="1"/>
  <c r="AD29" i="39"/>
  <c r="AE29" i="39"/>
  <c r="Q57" i="78"/>
  <c r="Q56" i="78"/>
  <c r="Q55" i="78"/>
  <c r="V55" i="78" s="1"/>
  <c r="AF17" i="39"/>
  <c r="AH19" i="39"/>
  <c r="AF12" i="39"/>
  <c r="AF19" i="39"/>
  <c r="AH3" i="39"/>
  <c r="AH11" i="39"/>
  <c r="AI8" i="39"/>
  <c r="AG12" i="39"/>
  <c r="AG16" i="39"/>
  <c r="AG8" i="39"/>
  <c r="AG3" i="39"/>
  <c r="AG4" i="39"/>
  <c r="AG11" i="39"/>
  <c r="AD17" i="39"/>
  <c r="AD11" i="39"/>
  <c r="AE6" i="39"/>
  <c r="AE11" i="39"/>
  <c r="AE18" i="39"/>
  <c r="AH13" i="39"/>
  <c r="AH10" i="39"/>
  <c r="AI5" i="39"/>
  <c r="AF21" i="39"/>
  <c r="AF22" i="39"/>
  <c r="AG5" i="39"/>
  <c r="AD13" i="39"/>
  <c r="AD21" i="39"/>
  <c r="AE5" i="39"/>
  <c r="O42" i="39"/>
  <c r="S42" i="39"/>
  <c r="P38" i="39"/>
  <c r="S38" i="39"/>
  <c r="R38" i="39"/>
  <c r="P58" i="76"/>
  <c r="N35" i="39"/>
  <c r="AH15" i="39"/>
  <c r="AG28" i="39"/>
  <c r="S33" i="64"/>
  <c r="R67" i="72"/>
  <c r="R70" i="72" s="1"/>
  <c r="S26" i="64"/>
  <c r="S8" i="64"/>
  <c r="S19" i="64"/>
  <c r="AJ27" i="39"/>
  <c r="AJ25" i="39"/>
  <c r="AE19" i="39"/>
  <c r="AH16" i="39"/>
  <c r="AH29" i="39"/>
  <c r="AF14" i="39"/>
  <c r="AD10" i="39"/>
  <c r="AD7" i="39"/>
  <c r="AG24" i="39"/>
  <c r="AI14" i="39"/>
  <c r="AF26" i="39"/>
  <c r="AH5" i="39"/>
  <c r="AG7" i="39"/>
  <c r="AF11" i="39"/>
  <c r="AI28" i="39"/>
  <c r="AI7" i="39"/>
  <c r="AI19" i="39"/>
  <c r="AF29" i="39"/>
  <c r="AF13" i="39"/>
  <c r="AF24" i="39"/>
  <c r="AF6" i="39"/>
  <c r="AG20" i="39"/>
  <c r="AF7" i="39"/>
  <c r="AF8" i="39"/>
  <c r="AG17" i="39"/>
  <c r="AF5" i="39"/>
  <c r="AF15" i="39"/>
  <c r="AE12" i="39"/>
  <c r="AF18" i="39"/>
  <c r="AG18" i="39"/>
  <c r="AH14" i="39"/>
  <c r="AF4" i="39"/>
  <c r="AH26" i="39"/>
  <c r="AH23" i="39"/>
  <c r="AD28" i="39"/>
  <c r="AD18" i="39"/>
  <c r="AE14" i="39"/>
  <c r="AD3" i="39"/>
  <c r="AG14" i="39"/>
  <c r="AF3" i="39"/>
  <c r="AE7" i="39"/>
  <c r="AG29" i="39"/>
  <c r="AD8" i="39"/>
  <c r="AG19" i="39"/>
  <c r="AD23" i="39"/>
  <c r="AD12" i="39"/>
  <c r="AE22" i="39"/>
  <c r="AH6" i="39"/>
  <c r="AD4" i="39"/>
  <c r="AF16" i="39"/>
  <c r="AD26" i="39"/>
  <c r="AI17" i="39"/>
  <c r="AD14" i="39"/>
  <c r="AE3" i="39"/>
  <c r="AD16" i="39"/>
  <c r="AD22" i="39"/>
  <c r="AH7" i="39"/>
  <c r="AF10" i="39"/>
  <c r="AF23" i="39"/>
  <c r="AE20" i="39"/>
  <c r="AI23" i="39"/>
  <c r="AE24" i="39"/>
  <c r="AH18" i="39"/>
  <c r="AE4" i="39"/>
  <c r="AD15" i="39"/>
  <c r="AG23" i="39"/>
  <c r="AD24" i="39"/>
  <c r="AF20" i="39"/>
  <c r="AD5" i="39"/>
  <c r="AD6" i="39"/>
  <c r="AG26" i="39"/>
  <c r="AH28" i="39"/>
  <c r="AE8" i="39"/>
  <c r="AH4" i="39"/>
  <c r="P61" i="76"/>
  <c r="U61" i="76" s="1"/>
  <c r="S34" i="39"/>
  <c r="P60" i="76"/>
  <c r="R34" i="39"/>
  <c r="O34" i="39"/>
  <c r="P69" i="72"/>
  <c r="U69" i="72" s="1"/>
  <c r="P68" i="72"/>
  <c r="U68" i="72" s="1"/>
  <c r="R33" i="39"/>
  <c r="P66" i="72"/>
  <c r="U66" i="72" s="1"/>
  <c r="P67" i="72"/>
  <c r="P65" i="72"/>
  <c r="U65" i="72" s="1"/>
  <c r="T3" i="39"/>
  <c r="P64" i="72"/>
  <c r="U64" i="72" s="1"/>
  <c r="Q34" i="39"/>
  <c r="P34" i="39"/>
  <c r="N34" i="39"/>
  <c r="S33" i="39"/>
  <c r="P33" i="39"/>
  <c r="Q33" i="39"/>
  <c r="O33" i="39"/>
  <c r="N33" i="39"/>
  <c r="Q40" i="39"/>
  <c r="O37" i="39"/>
  <c r="R40" i="39"/>
  <c r="Q37" i="39"/>
  <c r="V58" i="78" l="1"/>
  <c r="V56" i="78"/>
  <c r="T61" i="78"/>
  <c r="V57" i="78"/>
  <c r="U60" i="76"/>
  <c r="O38" i="39"/>
  <c r="Q38" i="39"/>
  <c r="Q28" i="76"/>
  <c r="U21" i="39"/>
  <c r="U59" i="76"/>
  <c r="R62" i="76"/>
  <c r="Q42" i="39"/>
  <c r="U58" i="76"/>
  <c r="U14" i="39"/>
  <c r="U23" i="39"/>
  <c r="U12" i="39"/>
  <c r="U27" i="39"/>
  <c r="U6" i="39"/>
  <c r="U4" i="39"/>
  <c r="U22" i="39"/>
  <c r="U15" i="39"/>
  <c r="U29" i="39"/>
  <c r="U19" i="39"/>
  <c r="U17" i="39"/>
  <c r="U25" i="39"/>
  <c r="U8" i="39"/>
  <c r="U11" i="39"/>
  <c r="U24" i="39"/>
  <c r="U20" i="39"/>
  <c r="U7" i="39"/>
  <c r="U28" i="39"/>
  <c r="U5" i="39"/>
  <c r="U10" i="39"/>
  <c r="U26" i="39"/>
  <c r="U9" i="39"/>
  <c r="U18" i="39"/>
  <c r="U16" i="39"/>
  <c r="U13" i="39"/>
  <c r="U30" i="39"/>
  <c r="U3" i="39"/>
  <c r="Q61" i="78"/>
  <c r="AJ21" i="39"/>
  <c r="AJ11" i="39"/>
  <c r="AJ13" i="39"/>
  <c r="N42" i="39"/>
  <c r="P42" i="39"/>
  <c r="R42" i="39"/>
  <c r="P57" i="76"/>
  <c r="U57" i="76" s="1"/>
  <c r="AJ10" i="39"/>
  <c r="AJ15" i="39"/>
  <c r="AJ14" i="39"/>
  <c r="AJ28" i="39"/>
  <c r="AJ5" i="39"/>
  <c r="AJ12" i="39"/>
  <c r="AJ24" i="39"/>
  <c r="AJ23" i="39"/>
  <c r="AJ22" i="39"/>
  <c r="AJ8" i="39"/>
  <c r="AJ7" i="39"/>
  <c r="AJ26" i="39"/>
  <c r="AH31" i="39"/>
  <c r="AJ6" i="39"/>
  <c r="AG31" i="39"/>
  <c r="AJ16" i="39"/>
  <c r="AJ18" i="39"/>
  <c r="AI31" i="39"/>
  <c r="AJ4" i="39"/>
  <c r="AE31" i="39"/>
  <c r="AJ29" i="39"/>
  <c r="AJ17" i="39"/>
  <c r="AJ20" i="39"/>
  <c r="AF31" i="39"/>
  <c r="AJ19" i="39"/>
  <c r="AJ3" i="39"/>
  <c r="AD31" i="39"/>
  <c r="T34" i="39"/>
  <c r="U67" i="72"/>
  <c r="P70" i="72"/>
  <c r="U33" i="39" s="1"/>
  <c r="T33" i="39"/>
  <c r="N37" i="39"/>
  <c r="N38" i="39" l="1"/>
  <c r="P56" i="76"/>
  <c r="U56" i="76" s="1"/>
  <c r="AK7" i="39"/>
  <c r="AK19" i="39"/>
  <c r="AK23" i="39"/>
  <c r="AK5" i="39"/>
  <c r="AK12" i="39"/>
  <c r="AK14" i="39"/>
  <c r="AK20" i="39"/>
  <c r="AK4" i="39"/>
  <c r="AK10" i="39"/>
  <c r="AK16" i="39"/>
  <c r="AK13" i="39"/>
  <c r="AK3" i="39"/>
  <c r="AK9" i="39"/>
  <c r="AK30" i="39"/>
  <c r="AK27" i="39"/>
  <c r="AK17" i="39"/>
  <c r="AK21" i="39"/>
  <c r="AK25" i="39"/>
  <c r="AK11" i="39"/>
  <c r="AK26" i="39"/>
  <c r="AK8" i="39"/>
  <c r="AK29" i="39"/>
  <c r="AK22" i="39"/>
  <c r="AK28" i="39"/>
  <c r="AK18" i="39"/>
  <c r="AK6" i="39"/>
  <c r="AK24" i="39"/>
  <c r="AK15" i="39"/>
  <c r="AJ31" i="39"/>
  <c r="P62" i="76" l="1"/>
  <c r="U34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<sst xmlns="http://schemas.openxmlformats.org/spreadsheetml/2006/main" count="2657" uniqueCount="819">
  <si>
    <t>BADMINTON</t>
  </si>
  <si>
    <t>S</t>
  </si>
  <si>
    <t>D</t>
  </si>
  <si>
    <t>M</t>
  </si>
  <si>
    <t>T</t>
  </si>
  <si>
    <t>Cadet féminin</t>
  </si>
  <si>
    <t>Cadet masculin</t>
  </si>
  <si>
    <t>Juvénile féminin</t>
  </si>
  <si>
    <t>Juvénile masculin</t>
  </si>
  <si>
    <t>1 er</t>
  </si>
  <si>
    <t>2 e</t>
  </si>
  <si>
    <t>3 e</t>
  </si>
  <si>
    <t>4 e</t>
  </si>
  <si>
    <t>5 e</t>
  </si>
  <si>
    <t>TOTAL</t>
  </si>
  <si>
    <t>MARIE-RIVIER</t>
  </si>
  <si>
    <t>BB</t>
  </si>
  <si>
    <t>CC</t>
  </si>
  <si>
    <t>JEANNE-MANCE</t>
  </si>
  <si>
    <t>JEAN-RAIMBAULT</t>
  </si>
  <si>
    <t>K</t>
  </si>
  <si>
    <t>W</t>
  </si>
  <si>
    <t>J-H-LECLERC</t>
  </si>
  <si>
    <t>X</t>
  </si>
  <si>
    <t>VERBE-DIVIN</t>
  </si>
  <si>
    <t>Z</t>
  </si>
  <si>
    <t>PTS</t>
  </si>
  <si>
    <t>CADET FÉMININ</t>
  </si>
  <si>
    <t>COL. ST-BERNARD</t>
  </si>
  <si>
    <t>BENJAMIN FÉMININ</t>
  </si>
  <si>
    <t>BENJAMIN MASCULIN</t>
  </si>
  <si>
    <t>CADET MASCULIN</t>
  </si>
  <si>
    <t>JUVÉNILE FÉMININ</t>
  </si>
  <si>
    <t>JUVÉNILE MASCULIN</t>
  </si>
  <si>
    <t>BADMINTON SCOLAIRE</t>
  </si>
  <si>
    <t>BERNARD-GARIÉPY</t>
  </si>
  <si>
    <t>BENJ. MASCULIN 2</t>
  </si>
  <si>
    <t xml:space="preserve">CADET FÉMININ  2 </t>
  </si>
  <si>
    <t>CADET MASCULIN 2</t>
  </si>
  <si>
    <t xml:space="preserve">JUV. FÉMININ  2  </t>
  </si>
  <si>
    <t>JUV. MASCULIN  2</t>
  </si>
  <si>
    <t xml:space="preserve">BENJAMIN FÉM.  2 </t>
  </si>
  <si>
    <t>ÉCOLE</t>
  </si>
  <si>
    <t>BF2</t>
  </si>
  <si>
    <t>MARQUEURS BEN. FÉM. SECTION 2</t>
  </si>
  <si>
    <t>BM2</t>
  </si>
  <si>
    <t>MARQUEURS BEN. MASC. SECTION 2</t>
  </si>
  <si>
    <t>CF2</t>
  </si>
  <si>
    <t>MARQUEURS CAD. FÉM. SECTION 2</t>
  </si>
  <si>
    <t>CM2</t>
  </si>
  <si>
    <t>MARQUEURS CAD. MASC. SECTION 2</t>
  </si>
  <si>
    <t>JM2</t>
  </si>
  <si>
    <t>MARQUEURS JUV. MASC. SECTION 2</t>
  </si>
  <si>
    <t>MARQUEURS JUV. FÉM. SECTION 2</t>
  </si>
  <si>
    <t>JF2</t>
  </si>
  <si>
    <t>SECT 2</t>
  </si>
  <si>
    <t xml:space="preserve">LA SAMARE     </t>
  </si>
  <si>
    <t>MONIQUE-PROULX</t>
  </si>
  <si>
    <t>LÉGENDE</t>
  </si>
  <si>
    <t>BF1</t>
  </si>
  <si>
    <t>MARQUEURS BEN. FÉM. SECTION 1</t>
  </si>
  <si>
    <t>BM1</t>
  </si>
  <si>
    <t>MARQUEURS BEN. MASC. SECTION 1</t>
  </si>
  <si>
    <t>CF1</t>
  </si>
  <si>
    <t>MARQUEURS CAD. FÉM. SECTION 1</t>
  </si>
  <si>
    <t>CM1</t>
  </si>
  <si>
    <t>MARQUEURS CAD. MASC. SECTION 1</t>
  </si>
  <si>
    <t>JF1</t>
  </si>
  <si>
    <t>MARQUEURS JUV. FÉM. SECTION 1</t>
  </si>
  <si>
    <t>JM1</t>
  </si>
  <si>
    <t>MARQUEURS JUV. MASC. SECTION 1</t>
  </si>
  <si>
    <t>SECT 1</t>
  </si>
  <si>
    <t xml:space="preserve">BENJAMIN FÉM. 1 </t>
  </si>
  <si>
    <t>BENJ. MASCULIN 1</t>
  </si>
  <si>
    <t xml:space="preserve">CADET FÉMININ  1 </t>
  </si>
  <si>
    <t>CADET MASCULIN 1</t>
  </si>
  <si>
    <t xml:space="preserve">JUV. FÉMININ 1  </t>
  </si>
  <si>
    <t>JUV. MASCULIN  1</t>
  </si>
  <si>
    <t>SÉM. SHERBROOKE</t>
  </si>
  <si>
    <t>ODYSSÉE</t>
  </si>
  <si>
    <t>DU TRIOLET</t>
  </si>
  <si>
    <t>LA MONTÉE</t>
  </si>
  <si>
    <t>COLLÈGE RIVIER</t>
  </si>
  <si>
    <t>Odyssée</t>
  </si>
  <si>
    <t>P</t>
  </si>
  <si>
    <t>G</t>
  </si>
  <si>
    <t>B</t>
  </si>
  <si>
    <t>O</t>
  </si>
  <si>
    <t>J</t>
  </si>
  <si>
    <t>L</t>
  </si>
  <si>
    <t>A</t>
  </si>
  <si>
    <t>LÉG</t>
  </si>
  <si>
    <t>F</t>
  </si>
  <si>
    <t>CATÉGORIE</t>
  </si>
  <si>
    <t>NOM</t>
  </si>
  <si>
    <t>Benjamin  Féminin</t>
  </si>
  <si>
    <t>Benjamin  masculin</t>
  </si>
  <si>
    <t>La Frontalière</t>
  </si>
  <si>
    <t>V</t>
  </si>
  <si>
    <t>LA FRONTALIÈRE</t>
  </si>
  <si>
    <t>MT NOTRE-DAME</t>
  </si>
  <si>
    <t>MARQUEURS : VOIR LES ONGLETS SUIVANTS : BF2,BM2,CF2,CM2……..</t>
  </si>
  <si>
    <t xml:space="preserve">Gagnant du T-shirt du meilleur Esprit sportif : </t>
  </si>
  <si>
    <t>EE</t>
  </si>
  <si>
    <t>E</t>
  </si>
  <si>
    <t>MONTCALM</t>
  </si>
  <si>
    <t>ENVOLÉE</t>
  </si>
  <si>
    <t>R</t>
  </si>
  <si>
    <t>LÉGENGE / Écoles</t>
  </si>
  <si>
    <t>Mitchell-Montcalm</t>
  </si>
  <si>
    <t>La Montée</t>
  </si>
  <si>
    <t>Monique-Proulx</t>
  </si>
  <si>
    <t>Mont-Notre-Dame</t>
  </si>
  <si>
    <t>La Samare</t>
  </si>
  <si>
    <t>Jeanne-Mance</t>
  </si>
  <si>
    <t>Section 1 /  Stats écoles</t>
  </si>
  <si>
    <t>Section 2 /  Stats écoles</t>
  </si>
  <si>
    <t>Inter</t>
  </si>
  <si>
    <t>Athlètes qualifiés pour l'inter-section</t>
  </si>
  <si>
    <t>Athlètes qui reçoient une médaille à la fin de la saison</t>
  </si>
  <si>
    <t>JEUDI  01 MARS 2007</t>
  </si>
  <si>
    <t>Maxime Harnois, J-H-Leclerc</t>
  </si>
  <si>
    <t xml:space="preserve">DATE LIMITE POUR VOS INSCRIPTIONS DU 5e TOURNOI  </t>
  </si>
  <si>
    <t xml:space="preserve">CADET MASCULIN  </t>
  </si>
  <si>
    <t>Collège Clarétain</t>
  </si>
  <si>
    <t>Médailles</t>
  </si>
  <si>
    <t>Écoles en rouge</t>
  </si>
  <si>
    <t>LA SAMARE</t>
  </si>
  <si>
    <t>CLARÉTAIN</t>
  </si>
  <si>
    <t>MONT-STE-ANNE</t>
  </si>
  <si>
    <t>MITCHELL</t>
  </si>
  <si>
    <t>Jean-Raimbault</t>
  </si>
  <si>
    <t>Du Triolet</t>
  </si>
  <si>
    <t>MARQUEURS : VOIR LES ONGLETS SUIVANTS : BF1,BM1,CF1,CM1……..</t>
  </si>
  <si>
    <t>Marie-Rivier</t>
  </si>
  <si>
    <t>Séminaire de Sherbrooke</t>
  </si>
  <si>
    <t>Escale</t>
  </si>
  <si>
    <t>C</t>
  </si>
  <si>
    <t>Salésien</t>
  </si>
  <si>
    <t>Col. Rivier</t>
  </si>
  <si>
    <t>Montcalm</t>
  </si>
  <si>
    <t>Frontalière</t>
  </si>
  <si>
    <t>TANDEM - Le BOISÉ</t>
  </si>
  <si>
    <t>M.N.D.</t>
  </si>
  <si>
    <t>E.S.B.</t>
  </si>
  <si>
    <t>Triolet</t>
  </si>
  <si>
    <t>Sém. Sherb</t>
  </si>
  <si>
    <t>Mitchell</t>
  </si>
  <si>
    <t>Montée</t>
  </si>
  <si>
    <t>N</t>
  </si>
  <si>
    <t>La Ruche</t>
  </si>
  <si>
    <t>LA RUCHE</t>
  </si>
  <si>
    <t>ESCALE</t>
  </si>
  <si>
    <t>M.S.A.</t>
  </si>
  <si>
    <t>Bannière</t>
  </si>
  <si>
    <t>LE SALÉSIEN</t>
  </si>
  <si>
    <t>SS</t>
  </si>
  <si>
    <t>Du Phare</t>
  </si>
  <si>
    <t>XX</t>
  </si>
  <si>
    <t>DU PHARE</t>
  </si>
  <si>
    <t>LA POUDRIÈRE</t>
  </si>
  <si>
    <t>Le Salésien</t>
  </si>
  <si>
    <t>École internationale du Phare</t>
  </si>
  <si>
    <t>H</t>
  </si>
  <si>
    <t>Ste-Marie</t>
  </si>
  <si>
    <t>STE-MARIE</t>
  </si>
  <si>
    <t>Du Tournesol</t>
  </si>
  <si>
    <t>E.S.BROMPTONVILLE</t>
  </si>
  <si>
    <t>DU TOURNESOL</t>
  </si>
  <si>
    <t>Ruban</t>
  </si>
  <si>
    <t>Rang</t>
  </si>
  <si>
    <t>SECTION</t>
  </si>
  <si>
    <t>BM</t>
  </si>
  <si>
    <t>BF</t>
  </si>
  <si>
    <t>CM</t>
  </si>
  <si>
    <t>CF</t>
  </si>
  <si>
    <t>JM</t>
  </si>
  <si>
    <t>JF</t>
  </si>
  <si>
    <t>RÉSULTATS</t>
  </si>
  <si>
    <t>RANG</t>
  </si>
  <si>
    <t xml:space="preserve">St-Pierre Loïc </t>
  </si>
  <si>
    <t>Desmarais Mickael</t>
  </si>
  <si>
    <t>Desmarais Thomas</t>
  </si>
  <si>
    <t>Fournier Anthony</t>
  </si>
  <si>
    <t>Gagnon Raphaël</t>
  </si>
  <si>
    <t>Jutras Frédérick</t>
  </si>
  <si>
    <t>Laporte Raphaël</t>
  </si>
  <si>
    <t>Sanschagrin Mikel</t>
  </si>
  <si>
    <t>Bédard Alexis</t>
  </si>
  <si>
    <t>Dion Frédérick</t>
  </si>
  <si>
    <t>Fortier Thomas</t>
  </si>
  <si>
    <t>Lauzière Tomei</t>
  </si>
  <si>
    <t>Rioux Damien</t>
  </si>
  <si>
    <t>Audet Brandon</t>
  </si>
  <si>
    <t>Boulanger Mathieu</t>
  </si>
  <si>
    <t>Dupuis Xavié</t>
  </si>
  <si>
    <t>Gauthier Matthis</t>
  </si>
  <si>
    <t>Gauthier Médéric</t>
  </si>
  <si>
    <t>Huard Anthony</t>
  </si>
  <si>
    <t>Kindred Caden</t>
  </si>
  <si>
    <t>Létourneau Raphaël</t>
  </si>
  <si>
    <t>Paquette Tommy</t>
  </si>
  <si>
    <t>Rheault Jasmin</t>
  </si>
  <si>
    <t>Tremblay Matthis</t>
  </si>
  <si>
    <t>Amrani Youssef</t>
  </si>
  <si>
    <t>Boucher Bastien</t>
  </si>
  <si>
    <t>Côté Émilien</t>
  </si>
  <si>
    <t>Jacques Florent</t>
  </si>
  <si>
    <t>Landry Jérémi</t>
  </si>
  <si>
    <t>Leblanc-Fontaine Mathéo</t>
  </si>
  <si>
    <t>Sharifi Mohammad Rafi</t>
  </si>
  <si>
    <t>Arès Charles-Antoine</t>
  </si>
  <si>
    <t>Bédard Olivier</t>
  </si>
  <si>
    <t>Berthelette Mathieu</t>
  </si>
  <si>
    <t>Dénommé Loïc</t>
  </si>
  <si>
    <t>Gauthier Nathan</t>
  </si>
  <si>
    <t>Grégoire Olivier</t>
  </si>
  <si>
    <t>Hamelin Mathieu</t>
  </si>
  <si>
    <t>Lefebvre Maxime</t>
  </si>
  <si>
    <t>Madgin thomas</t>
  </si>
  <si>
    <t>Sansoucy Xavier</t>
  </si>
  <si>
    <t>TOURNESOL</t>
  </si>
  <si>
    <t>Gagnon Derek</t>
  </si>
  <si>
    <t>Picard Charles</t>
  </si>
  <si>
    <t>Bélanger Alexis</t>
  </si>
  <si>
    <t>Pullara Francesco</t>
  </si>
  <si>
    <t>Théberge Victor</t>
  </si>
  <si>
    <t>Allain-Lamontagne Léo</t>
  </si>
  <si>
    <t>Boisvert Iann</t>
  </si>
  <si>
    <t>Boisvert Luke</t>
  </si>
  <si>
    <t>Breton Arnaud</t>
  </si>
  <si>
    <t>Cloutier William</t>
  </si>
  <si>
    <t>Desgagné Olivier</t>
  </si>
  <si>
    <t>Grimard-Maheu Samuel</t>
  </si>
  <si>
    <t>Pelletier Étienne</t>
  </si>
  <si>
    <t>Prévost Zachary</t>
  </si>
  <si>
    <t>Riendeau Shawn</t>
  </si>
  <si>
    <t>Sawyer Gabriel</t>
  </si>
  <si>
    <t>Seheshmend-Fuzhan Ali</t>
  </si>
  <si>
    <t>Boutreux Héloïse</t>
  </si>
  <si>
    <t>Gervais Geneviève</t>
  </si>
  <si>
    <t>Grégoire Alexandra</t>
  </si>
  <si>
    <t>Arsenault Sandrine</t>
  </si>
  <si>
    <t>Bellefeuille-Magnan Mélyna</t>
  </si>
  <si>
    <t>Dusseault Alicia</t>
  </si>
  <si>
    <t>Ferland Loriane</t>
  </si>
  <si>
    <t>Marchand Élizabeth</t>
  </si>
  <si>
    <t>Paré Lilou</t>
  </si>
  <si>
    <t>Bélanger Ann-Sophie</t>
  </si>
  <si>
    <t>Bertrand-Labrecque Emmya</t>
  </si>
  <si>
    <t>Duranleau Marilou</t>
  </si>
  <si>
    <t>Ethier Ariane</t>
  </si>
  <si>
    <t>Gendfron Estelle</t>
  </si>
  <si>
    <t>Homan Jolyann</t>
  </si>
  <si>
    <t>Liang Laura-Gabrielle</t>
  </si>
  <si>
    <t>Mathieu Mélodie</t>
  </si>
  <si>
    <t>Perron Ouellette Éléonore</t>
  </si>
  <si>
    <t>Raymond Amélie</t>
  </si>
  <si>
    <t>Dumoulin Anabelle</t>
  </si>
  <si>
    <t>Matteau Sabrina</t>
  </si>
  <si>
    <t>Ratté Dorianne</t>
  </si>
  <si>
    <t>Roberge Arielle</t>
  </si>
  <si>
    <t>Vaillancourt Maryka</t>
  </si>
  <si>
    <t>Roy Sarah-Eve</t>
  </si>
  <si>
    <t>Bouchard Mathilde</t>
  </si>
  <si>
    <t>Gull Eman</t>
  </si>
  <si>
    <t>Blier William</t>
  </si>
  <si>
    <t>Ouzilleau Félix</t>
  </si>
  <si>
    <t>Bureau Édouard</t>
  </si>
  <si>
    <t>Caissy Antoine</t>
  </si>
  <si>
    <t>Fitzback Samuel</t>
  </si>
  <si>
    <t>Germain Étienne</t>
  </si>
  <si>
    <t>Bédard Vincent</t>
  </si>
  <si>
    <t>Deslandes Joseph</t>
  </si>
  <si>
    <t>Dufort Antoine</t>
  </si>
  <si>
    <t>Durocher William</t>
  </si>
  <si>
    <t>Favreau Alexis</t>
  </si>
  <si>
    <t>Martin Alix</t>
  </si>
  <si>
    <t>Tremblay Félix</t>
  </si>
  <si>
    <t>Benoit Alex</t>
  </si>
  <si>
    <t>Durand-Brousseau Nathan</t>
  </si>
  <si>
    <t>Lemieux Cédrick</t>
  </si>
  <si>
    <t>Poulin Charles-Olivier</t>
  </si>
  <si>
    <t>Boudreau Léo</t>
  </si>
  <si>
    <t>Breault Olivier</t>
  </si>
  <si>
    <t>Burnotte Louis</t>
  </si>
  <si>
    <t>Gauthier-Lambert Yannick</t>
  </si>
  <si>
    <t>Hamel-Bergeron Justin</t>
  </si>
  <si>
    <t>Bélanger Félip</t>
  </si>
  <si>
    <t>Bélisle Nicolas</t>
  </si>
  <si>
    <t>Blanchard Frédéric</t>
  </si>
  <si>
    <t>Bouthillette Joël</t>
  </si>
  <si>
    <t>Bouthillette William</t>
  </si>
  <si>
    <t>Dandurand Zacharie</t>
  </si>
  <si>
    <t>Desjardins François-Xavier</t>
  </si>
  <si>
    <t>Doyon Nathan</t>
  </si>
  <si>
    <t>Fontaine Anthony</t>
  </si>
  <si>
    <t>Gagnon Vincent</t>
  </si>
  <si>
    <t>Gervais Vincent</t>
  </si>
  <si>
    <t>Lamarche Gabriel</t>
  </si>
  <si>
    <t>Gagnon Colins</t>
  </si>
  <si>
    <t>Plante Arché</t>
  </si>
  <si>
    <t>Brosseau-Fortier Rémi</t>
  </si>
  <si>
    <t>Duquette Gabriel</t>
  </si>
  <si>
    <t>Poulin Jean-Daniel</t>
  </si>
  <si>
    <t>Poulin Joshua</t>
  </si>
  <si>
    <t>Coulombe Félipe</t>
  </si>
  <si>
    <t>Drouin Étienne</t>
  </si>
  <si>
    <t>Grégoire Charles-Anthony</t>
  </si>
  <si>
    <t>Grondin Charles-Éric</t>
  </si>
  <si>
    <t>Lamontagne Gabriel</t>
  </si>
  <si>
    <t>Plaisance Bruno</t>
  </si>
  <si>
    <t>Ruel William</t>
  </si>
  <si>
    <t>Joyal Derek</t>
  </si>
  <si>
    <t>Vallerand Gabriel</t>
  </si>
  <si>
    <t>Beloin Xavier</t>
  </si>
  <si>
    <t>Madore William</t>
  </si>
  <si>
    <t>Bélisle Tristan</t>
  </si>
  <si>
    <t>Couture Étienne</t>
  </si>
  <si>
    <t>O'Reilly-Lemay Thomas</t>
  </si>
  <si>
    <t>Caron Julien</t>
  </si>
  <si>
    <t>Charest Samuel</t>
  </si>
  <si>
    <t>Côté Antoine</t>
  </si>
  <si>
    <t>Landry Samuel</t>
  </si>
  <si>
    <t>Lunn Vincent-Alexander</t>
  </si>
  <si>
    <t>Roberge Maxime</t>
  </si>
  <si>
    <t>Amyot Éloi</t>
  </si>
  <si>
    <t>Bolduc William B.</t>
  </si>
  <si>
    <t>Ahmed Ahmed Ehab</t>
  </si>
  <si>
    <t>Beaulieu Étienne</t>
  </si>
  <si>
    <t>Boisvert Jeremy</t>
  </si>
  <si>
    <t>Demers Xavier</t>
  </si>
  <si>
    <t>Martel-Grenier Claude</t>
  </si>
  <si>
    <t>Milky Gabriel</t>
  </si>
  <si>
    <t>Osmun Éric Alexander</t>
  </si>
  <si>
    <t>Pelletier Guillaume</t>
  </si>
  <si>
    <t>Beaulieu Marc-Oliver</t>
  </si>
  <si>
    <t>Devost Victoria</t>
  </si>
  <si>
    <t>Lajeunesse-B. Maïna</t>
  </si>
  <si>
    <t>Al-Yassin Sara</t>
  </si>
  <si>
    <t>Beaudoin Amélia</t>
  </si>
  <si>
    <t>Bronsard Marie-Sophie</t>
  </si>
  <si>
    <t>De Chantaloup Éléonore</t>
  </si>
  <si>
    <t>Guérette Juliane</t>
  </si>
  <si>
    <t>Jalbert Cassiopée</t>
  </si>
  <si>
    <t>Zhang Chi</t>
  </si>
  <si>
    <t>Zhang Jia Xin</t>
  </si>
  <si>
    <t>Lajeunesse-B. Loïc</t>
  </si>
  <si>
    <t>Bureau Bastien</t>
  </si>
  <si>
    <t>Gervais Gédéon</t>
  </si>
  <si>
    <t>Bélisle Jacob</t>
  </si>
  <si>
    <t>Lavoie Charles-Antoine</t>
  </si>
  <si>
    <t>Leclerc Philippe F.</t>
  </si>
  <si>
    <t>Limoges Thomas-Jean</t>
  </si>
  <si>
    <t>Dion Alexandre</t>
  </si>
  <si>
    <t>Dupont Étienne</t>
  </si>
  <si>
    <t>Ladry Zachary</t>
  </si>
  <si>
    <t>Vigneault Mathias</t>
  </si>
  <si>
    <t>Bocti Edouard</t>
  </si>
  <si>
    <t>Gagnon Alexia</t>
  </si>
  <si>
    <t>JOUEURS</t>
  </si>
  <si>
    <t>ACRONYME</t>
  </si>
  <si>
    <t>SECTION 1</t>
  </si>
  <si>
    <t>FEUILLE POINTAGE</t>
  </si>
  <si>
    <t>CLASSEMENT FINAL</t>
  </si>
  <si>
    <t>2e</t>
  </si>
  <si>
    <t>3e</t>
  </si>
  <si>
    <t xml:space="preserve">NOMBRE DE JOUEURS </t>
  </si>
  <si>
    <t>PTS PAR JOUEURS</t>
  </si>
  <si>
    <t>section 2</t>
  </si>
  <si>
    <t>section 1</t>
  </si>
  <si>
    <t>BADMINTON SCOLAIRE  19-20   /   Section 2</t>
  </si>
  <si>
    <t>1er tournoi  /  École Marie-Rivier  /  2 novembre 2019</t>
  </si>
  <si>
    <t>M-PROULX</t>
  </si>
  <si>
    <t>G1</t>
  </si>
  <si>
    <t>Finale régionale</t>
  </si>
  <si>
    <t xml:space="preserve">CLASSEMENT </t>
  </si>
  <si>
    <t>Tandem</t>
  </si>
  <si>
    <t>LE BOISÉ</t>
  </si>
  <si>
    <t>Le Boisé</t>
  </si>
  <si>
    <t>Collège Mont-Ste-Anne</t>
  </si>
  <si>
    <t>Mt-Ste-Anne</t>
  </si>
  <si>
    <t>Mont-Ste-Anne</t>
  </si>
  <si>
    <t>TANDEM</t>
  </si>
  <si>
    <t>Estrie</t>
  </si>
  <si>
    <t>Centre</t>
  </si>
  <si>
    <t>4e</t>
  </si>
  <si>
    <t>Kawabata Alan Atsushi</t>
  </si>
  <si>
    <t>É.S.Bromptonville</t>
  </si>
  <si>
    <t>Audet Manu</t>
  </si>
  <si>
    <t>Croteau Maïka</t>
  </si>
  <si>
    <t>Lapointe Marguerite</t>
  </si>
  <si>
    <t>Allaire Jérémy</t>
  </si>
  <si>
    <t>Hémond Justin</t>
  </si>
  <si>
    <t>Latulippe Laurie-Anne</t>
  </si>
  <si>
    <t>Houle Mahée</t>
  </si>
  <si>
    <t>Chanez Léo</t>
  </si>
  <si>
    <t>Provencher Marie</t>
  </si>
  <si>
    <t>Ren Rebecca</t>
  </si>
  <si>
    <t>Yang Alex</t>
  </si>
  <si>
    <t>Cordeau Annabelle</t>
  </si>
  <si>
    <t>Deshaies Max-Olivier</t>
  </si>
  <si>
    <t xml:space="preserve">Jean-Raimbault </t>
  </si>
  <si>
    <t>La Poudrière</t>
  </si>
  <si>
    <t>s</t>
  </si>
  <si>
    <t>Joueurs classés</t>
  </si>
  <si>
    <t>Fradette Félix</t>
  </si>
  <si>
    <t>Beauregard Marianne</t>
  </si>
  <si>
    <t>Bernard Alexie</t>
  </si>
  <si>
    <t>Dutil Elias Dalia</t>
  </si>
  <si>
    <t>Col. St-Bernard</t>
  </si>
  <si>
    <t>Sweeney Kacy</t>
  </si>
  <si>
    <t>Papineau Mathis</t>
  </si>
  <si>
    <t>Rendon Garcia Nicolas</t>
  </si>
  <si>
    <t>Blackburn Vincent</t>
  </si>
  <si>
    <t>Chartier Annabelle</t>
  </si>
  <si>
    <t>Desmarais Gabrielle</t>
  </si>
  <si>
    <t>Fournelle-Labr. Kéliane</t>
  </si>
  <si>
    <t>Hamel Jeanne</t>
  </si>
  <si>
    <t>Paquette Anouk</t>
  </si>
  <si>
    <t>Roy Clara</t>
  </si>
  <si>
    <t>Bolduc Esteban</t>
  </si>
  <si>
    <t>Joyal Salem</t>
  </si>
  <si>
    <t>Provencher Jayden</t>
  </si>
  <si>
    <t>Benoit Juliette</t>
  </si>
  <si>
    <t>Blondin Gisèle</t>
  </si>
  <si>
    <t>Verville Olivia</t>
  </si>
  <si>
    <t>Cournoyer Alexia</t>
  </si>
  <si>
    <t>Fauteux-Marc. Laurianne</t>
  </si>
  <si>
    <t>Ruel Sara</t>
  </si>
  <si>
    <t>Sage Zoé</t>
  </si>
  <si>
    <t>Bouchard Noah</t>
  </si>
  <si>
    <t>Dubé-Crête Ézéchyel</t>
  </si>
  <si>
    <t>Faucher Nathan</t>
  </si>
  <si>
    <t>Lachance Mathys</t>
  </si>
  <si>
    <t>Lamothe-Roy Bastien</t>
  </si>
  <si>
    <t>Lessard Antoine</t>
  </si>
  <si>
    <t>Ouimette Emerick</t>
  </si>
  <si>
    <t>St-Pierre Alexis</t>
  </si>
  <si>
    <t>Vigneault Collin</t>
  </si>
  <si>
    <t>Demers Noémie</t>
  </si>
  <si>
    <t>Desmarais Mylianne</t>
  </si>
  <si>
    <t>Mélançon-Prov. Flora</t>
  </si>
  <si>
    <t>Nadeau Maryléa</t>
  </si>
  <si>
    <t>Pinsonneault-B. Lévania</t>
  </si>
  <si>
    <t>Robert Elia</t>
  </si>
  <si>
    <t>Roy Aimée</t>
  </si>
  <si>
    <t>Carrière Mathéo</t>
  </si>
  <si>
    <t>Côté Tom</t>
  </si>
  <si>
    <t>Leclerc-Rousseau Liam</t>
  </si>
  <si>
    <t>Longpré Mbala Mael</t>
  </si>
  <si>
    <t>Pinsonneault-B. William</t>
  </si>
  <si>
    <t>Ratelle Alfred</t>
  </si>
  <si>
    <t>Thibault Charles</t>
  </si>
  <si>
    <t>Côté Léonie</t>
  </si>
  <si>
    <t>Fournier Juliette</t>
  </si>
  <si>
    <t>Liberge Mia</t>
  </si>
  <si>
    <t>Ménard Groleau Alycia</t>
  </si>
  <si>
    <t>Simoneau Alicia</t>
  </si>
  <si>
    <t>Wongsomsri Aerida</t>
  </si>
  <si>
    <t>Bougie Thomas</t>
  </si>
  <si>
    <t>Dea Lance Calvin</t>
  </si>
  <si>
    <t>Demougeot Vincent</t>
  </si>
  <si>
    <t>Dubois Kristopher</t>
  </si>
  <si>
    <t>Duchesne Mathéo</t>
  </si>
  <si>
    <t>Gauthier Jérémy</t>
  </si>
  <si>
    <t>Kohler Kilian</t>
  </si>
  <si>
    <t>Lambert Justin</t>
  </si>
  <si>
    <t>Lemay Vincent</t>
  </si>
  <si>
    <t>Levasseur Zach</t>
  </si>
  <si>
    <t>Pellerin Ylann</t>
  </si>
  <si>
    <t>Veilleux Shawn</t>
  </si>
  <si>
    <t>Vigneault Lucie-Marie</t>
  </si>
  <si>
    <t>Allaire Raphael</t>
  </si>
  <si>
    <t>Comtois William</t>
  </si>
  <si>
    <t>Marchand Alexandre</t>
  </si>
  <si>
    <t>Sévigny Roméo</t>
  </si>
  <si>
    <t>Vigneault Étienne</t>
  </si>
  <si>
    <t>Carrier Marianne</t>
  </si>
  <si>
    <t>Simoneau Méliane</t>
  </si>
  <si>
    <t>Béliveau Maxence</t>
  </si>
  <si>
    <t>Gosselin Maël</t>
  </si>
  <si>
    <t>Michaud Logan</t>
  </si>
  <si>
    <t>Lachance Elyane</t>
  </si>
  <si>
    <t>Dai Enzo</t>
  </si>
  <si>
    <t>Karsenti Antonin</t>
  </si>
  <si>
    <t>Lacey Édouard</t>
  </si>
  <si>
    <t>Millisav Luka</t>
  </si>
  <si>
    <t>Trudel Julien</t>
  </si>
  <si>
    <t>Legault Anaïs</t>
  </si>
  <si>
    <t>Mangeot Kathleen</t>
  </si>
  <si>
    <t>Bégin Éli</t>
  </si>
  <si>
    <t>Dubuc Xavier</t>
  </si>
  <si>
    <t>Fillion Loïc</t>
  </si>
  <si>
    <t>Leroux Sarah-Maude</t>
  </si>
  <si>
    <t>Boulet Kalan</t>
  </si>
  <si>
    <t>Guillette Justin</t>
  </si>
  <si>
    <t>Baril Brooklyn Lyse</t>
  </si>
  <si>
    <t>Deschênes Lynn-Lann</t>
  </si>
  <si>
    <t>Brisebois Miguel</t>
  </si>
  <si>
    <t>L'Huillier Christophe</t>
  </si>
  <si>
    <t>Attiave Landry Maritza</t>
  </si>
  <si>
    <t>Goyette Charles-Antoine</t>
  </si>
  <si>
    <t>Ruiz Luc</t>
  </si>
  <si>
    <t>Hotte Mandy</t>
  </si>
  <si>
    <t>Chartier Nathaniel</t>
  </si>
  <si>
    <t>Guay Zackary</t>
  </si>
  <si>
    <t>Patry Elliot</t>
  </si>
  <si>
    <t>St-Pierre Jacob</t>
  </si>
  <si>
    <t>Breton Alissia</t>
  </si>
  <si>
    <t>Lira Rafael</t>
  </si>
  <si>
    <t>Boudreau Kassy</t>
  </si>
  <si>
    <t>Dubois Lily-Rose</t>
  </si>
  <si>
    <t>Dessureault Guillaume</t>
  </si>
  <si>
    <t>Blanchette Koraly</t>
  </si>
  <si>
    <t>Désilets Kayla</t>
  </si>
  <si>
    <t>Pépin Maïka</t>
  </si>
  <si>
    <t>Blais Raphaël</t>
  </si>
  <si>
    <t>Gauthier Daruma</t>
  </si>
  <si>
    <t>Gauthier Vincent</t>
  </si>
  <si>
    <t>Vachon Raphaël</t>
  </si>
  <si>
    <t>Saint-Pierre Éliane</t>
  </si>
  <si>
    <t>Bélanger Emmanuel</t>
  </si>
  <si>
    <t>Le Glaunec Augustin</t>
  </si>
  <si>
    <t>Philibert Étienne</t>
  </si>
  <si>
    <t>Poulin Jules</t>
  </si>
  <si>
    <t>Boutin Jacob</t>
  </si>
  <si>
    <t>Cruz Morales Luis Alejandro</t>
  </si>
  <si>
    <t>Gosselin Félix-Étienne</t>
  </si>
  <si>
    <t>Carrier Caleb</t>
  </si>
  <si>
    <t>Couture Mathieu</t>
  </si>
  <si>
    <t>Lessard Maverick</t>
  </si>
  <si>
    <t>Prévost Thomas</t>
  </si>
  <si>
    <t>Roy Nathan</t>
  </si>
  <si>
    <t>Charland Olivier</t>
  </si>
  <si>
    <t>Dassylva Raphael</t>
  </si>
  <si>
    <t>Dion Louis-David</t>
  </si>
  <si>
    <t>Ranchain Clément</t>
  </si>
  <si>
    <t>Boucher Dalyanne</t>
  </si>
  <si>
    <t>Joannette-Hamel Ophélie</t>
  </si>
  <si>
    <t>Lavoie Alyssa</t>
  </si>
  <si>
    <t>Charbonneau Maxim</t>
  </si>
  <si>
    <t>Gosselin Chloé</t>
  </si>
  <si>
    <t>Wang Sophia</t>
  </si>
  <si>
    <t>Angelé Halgand Rafael</t>
  </si>
  <si>
    <t>Boisvert Francis</t>
  </si>
  <si>
    <t>Breton Lorick</t>
  </si>
  <si>
    <t>Cassar Edward</t>
  </si>
  <si>
    <t>Chouinard Lorik</t>
  </si>
  <si>
    <t>Côté Émile</t>
  </si>
  <si>
    <t>Côté Jacob</t>
  </si>
  <si>
    <t>Joly Simon</t>
  </si>
  <si>
    <t>Belzile Adam</t>
  </si>
  <si>
    <t>Nikbakhsh Eliana</t>
  </si>
  <si>
    <t>François-de-la-Place</t>
  </si>
  <si>
    <t>Bérubé Flavie</t>
  </si>
  <si>
    <t>Boisvert Coralie</t>
  </si>
  <si>
    <t>Hamel Derek</t>
  </si>
  <si>
    <t>Moine Hugo Daniel Charles</t>
  </si>
  <si>
    <t>Fiset Alice</t>
  </si>
  <si>
    <t>Lebrun Anthony</t>
  </si>
  <si>
    <t>Parent Antoine</t>
  </si>
  <si>
    <t>Richard Mounaqui Léann</t>
  </si>
  <si>
    <t>Beneteaud Sean</t>
  </si>
  <si>
    <t>François-Delaplace</t>
  </si>
  <si>
    <t>Collège St-Bernard</t>
  </si>
  <si>
    <t>Germain Hugo</t>
  </si>
  <si>
    <t>Myers Carmen</t>
  </si>
  <si>
    <t>Ouellet Louis-Émile</t>
  </si>
  <si>
    <t>Yang Alex Z.</t>
  </si>
  <si>
    <t>Dubois Kaleb</t>
  </si>
  <si>
    <t>Guo Anna</t>
  </si>
  <si>
    <t>Trudel-Nadeau Eleonore</t>
  </si>
  <si>
    <t>Hamel Xavier</t>
  </si>
  <si>
    <t>Houle Alexis</t>
  </si>
  <si>
    <t>Zipacon Jimenez Felipe</t>
  </si>
  <si>
    <t>Fischlin Liam</t>
  </si>
  <si>
    <t>Verville Elli</t>
  </si>
  <si>
    <t>Martel Nicolas</t>
  </si>
  <si>
    <t>Demers Luka</t>
  </si>
  <si>
    <t>Cusson Michaël</t>
  </si>
  <si>
    <t>Fournier Antoine</t>
  </si>
  <si>
    <t>Breton Océan</t>
  </si>
  <si>
    <t>Shannon Benjamin</t>
  </si>
  <si>
    <t>Busque Yohan</t>
  </si>
  <si>
    <t>Poulin-Roy Xander</t>
  </si>
  <si>
    <t>Fortin Adam</t>
  </si>
  <si>
    <t>Beauregard Julien</t>
  </si>
  <si>
    <t>Cameron Xavier</t>
  </si>
  <si>
    <t>Tremblay-Benoit Maël</t>
  </si>
  <si>
    <t>Trottier Bastien</t>
  </si>
  <si>
    <t>St-Onge Noëlly</t>
  </si>
  <si>
    <t>Bélanger Léa-Rose</t>
  </si>
  <si>
    <t>Guo An Qi</t>
  </si>
  <si>
    <t>Tessier Déreck</t>
  </si>
  <si>
    <t>Ricard Jérôme</t>
  </si>
  <si>
    <t>Narag Khursaniyah G.</t>
  </si>
  <si>
    <t>Papillon Viktor</t>
  </si>
  <si>
    <t>Gagnon Samuel</t>
  </si>
  <si>
    <t>Or</t>
  </si>
  <si>
    <t>Argent</t>
  </si>
  <si>
    <t>Bronze</t>
  </si>
  <si>
    <t>Total</t>
  </si>
  <si>
    <t>2024-2025 / 2 par section</t>
  </si>
  <si>
    <t>BADMINTON SCOLAIRE  24-25   /   Section Estrie</t>
  </si>
  <si>
    <t>1er tournoi  /  La Frontalière &amp; Collège Rivier  / 26 octobre 2024</t>
  </si>
  <si>
    <t>BADMINTON SCOLAIRE  24-25   /   Section Centre</t>
  </si>
  <si>
    <t>1er tournoi  /  Marie-Rivier &amp; Jean-Raimbault  / 2 novembre 2024</t>
  </si>
  <si>
    <t>Du Bosquet</t>
  </si>
  <si>
    <t>DU BOSQUET</t>
  </si>
  <si>
    <t>Fiset Antoine</t>
  </si>
  <si>
    <t>Demirtas Ada</t>
  </si>
  <si>
    <t>Verheyden Amilien</t>
  </si>
  <si>
    <t>Cliche Arnaud</t>
  </si>
  <si>
    <t>Francoeur Olivier</t>
  </si>
  <si>
    <t>Leal Blais Bryan Esteban</t>
  </si>
  <si>
    <t>Ruel Zachary</t>
  </si>
  <si>
    <t>Francoeur Edouard</t>
  </si>
  <si>
    <t>Gagnon Olivier</t>
  </si>
  <si>
    <t>Li Ryan Hao Xiang</t>
  </si>
  <si>
    <t>Simoneau Maëlie</t>
  </si>
  <si>
    <t>Arès Edouard</t>
  </si>
  <si>
    <t>Lupien-Belleau Charlie</t>
  </si>
  <si>
    <t>Turcanu Anastasia</t>
  </si>
  <si>
    <t>Deschênes Benjamin</t>
  </si>
  <si>
    <t>Smith Robert Louan</t>
  </si>
  <si>
    <t>Legast Charlotte</t>
  </si>
  <si>
    <t>Rodrigue Gabrielle</t>
  </si>
  <si>
    <t>Ruel Elyane</t>
  </si>
  <si>
    <t>Saint-Pierre Margot</t>
  </si>
  <si>
    <t>Arseneault Charles</t>
  </si>
  <si>
    <t>Deschênes Samuel</t>
  </si>
  <si>
    <t>Dumont Louis</t>
  </si>
  <si>
    <t>Fontaine Olivier</t>
  </si>
  <si>
    <t>Michaud Bouchard Gabriel</t>
  </si>
  <si>
    <t>Papillon Eloïc</t>
  </si>
  <si>
    <t>Ross Xavier</t>
  </si>
  <si>
    <t>Maya Angarita Victoria</t>
  </si>
  <si>
    <t>Saint-Pierre Chloé</t>
  </si>
  <si>
    <t>Fiset Edouard</t>
  </si>
  <si>
    <t>Breault Nathan</t>
  </si>
  <si>
    <t>Beaudoin Élovik</t>
  </si>
  <si>
    <t>Bresse Lukas</t>
  </si>
  <si>
    <t xml:space="preserve">Dandonneau-L. Édouard </t>
  </si>
  <si>
    <t>Dumais Gabriel</t>
  </si>
  <si>
    <t>Parent Arthur</t>
  </si>
  <si>
    <t>Royer Charles</t>
  </si>
  <si>
    <t>Tapin-Barrette Coralie</t>
  </si>
  <si>
    <t>Dion Charbonneau Anaëlle</t>
  </si>
  <si>
    <t>Meyers Evelyne</t>
  </si>
  <si>
    <t>Salgado Pilarski Luka</t>
  </si>
  <si>
    <t>Germain Simon</t>
  </si>
  <si>
    <t>Vasile Alessia Maia</t>
  </si>
  <si>
    <t>McLaws Samuel James</t>
  </si>
  <si>
    <t>Lawrence Léa</t>
  </si>
  <si>
    <t>Lawrence Jayson</t>
  </si>
  <si>
    <t>McLaws Hailley</t>
  </si>
  <si>
    <t>Giroux Émile</t>
  </si>
  <si>
    <t>Maurice Whissell Théodore</t>
  </si>
  <si>
    <t>Jean Arianne</t>
  </si>
  <si>
    <t>Deschênes May-Lann</t>
  </si>
  <si>
    <t>Laprise Adèle</t>
  </si>
  <si>
    <t>Levasseur Mathilde</t>
  </si>
  <si>
    <t>Majeau Catherine</t>
  </si>
  <si>
    <t>Mercier Marie-Elyse</t>
  </si>
  <si>
    <t>Larue Benoit</t>
  </si>
  <si>
    <t>Vézina Jonathan</t>
  </si>
  <si>
    <t>Lemieux Jules</t>
  </si>
  <si>
    <t>Nault Adrien</t>
  </si>
  <si>
    <t>Parenteau Ludovic</t>
  </si>
  <si>
    <t>Béliveau Lily</t>
  </si>
  <si>
    <t>Paradis Louis-Philippe</t>
  </si>
  <si>
    <t>Selam Joshua</t>
  </si>
  <si>
    <t>Camolese Ryan</t>
  </si>
  <si>
    <t>Fleury Olivier</t>
  </si>
  <si>
    <t>Devost Jean-David</t>
  </si>
  <si>
    <t>Dion Maxyme</t>
  </si>
  <si>
    <t>Déry Samuel</t>
  </si>
  <si>
    <t>Labbé Elie</t>
  </si>
  <si>
    <t>Laperle Félix</t>
  </si>
  <si>
    <t>Morse Charlie</t>
  </si>
  <si>
    <t>De Bellefeuille Ludovic</t>
  </si>
  <si>
    <t>Rodrigue Eloi</t>
  </si>
  <si>
    <t>Aizpurua T. Luciana M.</t>
  </si>
  <si>
    <t>Bergeron Théo</t>
  </si>
  <si>
    <t>De Carvalho Côté Victor</t>
  </si>
  <si>
    <t>Moussa Anthony</t>
  </si>
  <si>
    <t>Zitouni Mohamed Rayan</t>
  </si>
  <si>
    <t>Ordonez Rincon Ana Maria</t>
  </si>
  <si>
    <t>Senghor Aissatou</t>
  </si>
  <si>
    <t>Tiurina Rehina</t>
  </si>
  <si>
    <t>Bessette Philip</t>
  </si>
  <si>
    <t>Bujold Jérémy</t>
  </si>
  <si>
    <t>Labrecque Philippe</t>
  </si>
  <si>
    <t>Pelletier Mani</t>
  </si>
  <si>
    <t>Tessier Daphnée</t>
  </si>
  <si>
    <t>Pinette Camelia</t>
  </si>
  <si>
    <t>Beaurivage Anthony</t>
  </si>
  <si>
    <t>Cloutier Olivier</t>
  </si>
  <si>
    <t>Côté Tristan</t>
  </si>
  <si>
    <t>Bourque Zack</t>
  </si>
  <si>
    <t>Caron Jayden</t>
  </si>
  <si>
    <t>Bernaquez-Lach. Antoine</t>
  </si>
  <si>
    <t>Daigle Ludovick</t>
  </si>
  <si>
    <t>Gingras-Asselin Alexis</t>
  </si>
  <si>
    <t>Laflamme Anthony</t>
  </si>
  <si>
    <t>Michel Jacob</t>
  </si>
  <si>
    <t>Raby Xavier</t>
  </si>
  <si>
    <t>Roberge Emile</t>
  </si>
  <si>
    <t>Tremblay Jordan</t>
  </si>
  <si>
    <t>Demers Lilly</t>
  </si>
  <si>
    <t>Sirois Abigaël</t>
  </si>
  <si>
    <t xml:space="preserve">Boisclair Olivier </t>
  </si>
  <si>
    <t>Mathieu-Gagnon Félix</t>
  </si>
  <si>
    <t>Normandin Noa</t>
  </si>
  <si>
    <t>Adrien Antoine</t>
  </si>
  <si>
    <t>Michaud Dérek</t>
  </si>
  <si>
    <t>Blanchette Yohann</t>
  </si>
  <si>
    <t>Bougie Yohan</t>
  </si>
  <si>
    <t>Doucet Léo</t>
  </si>
  <si>
    <t>Girouard Nolan</t>
  </si>
  <si>
    <t>Hémond Nathan</t>
  </si>
  <si>
    <t>Petetin Louis</t>
  </si>
  <si>
    <t>Provencher Mavrik</t>
  </si>
  <si>
    <t>Guérard Jasmine</t>
  </si>
  <si>
    <t>Latulippe Élodie</t>
  </si>
  <si>
    <t>Arès Antonin</t>
  </si>
  <si>
    <t>Juteau Maxim</t>
  </si>
  <si>
    <t>Lyonnais Tristan</t>
  </si>
  <si>
    <t>Dawson Logan</t>
  </si>
  <si>
    <t>Douillard Tristan</t>
  </si>
  <si>
    <t>Laplante Nick</t>
  </si>
  <si>
    <t>Lemire Derek</t>
  </si>
  <si>
    <t>Désilets Oxana</t>
  </si>
  <si>
    <t>Lefebvre Annabelle</t>
  </si>
  <si>
    <t>Auger Félix</t>
  </si>
  <si>
    <t>Jacques Arno</t>
  </si>
  <si>
    <t>Lavertu Théo</t>
  </si>
  <si>
    <t>Leblanc Christopher</t>
  </si>
  <si>
    <t>Leblanc Edward</t>
  </si>
  <si>
    <t>Ritcher Charles</t>
  </si>
  <si>
    <t>Veilleux Samuel</t>
  </si>
  <si>
    <t>Charbonneau Maëlye</t>
  </si>
  <si>
    <t>Drouin Millie-Jeanne</t>
  </si>
  <si>
    <t>Pilon Florence</t>
  </si>
  <si>
    <t>Simoneau Arielle</t>
  </si>
  <si>
    <t>Blanchette Grondin Ennrick</t>
  </si>
  <si>
    <t>Maltais Andy</t>
  </si>
  <si>
    <t>Paez Edmundo</t>
  </si>
  <si>
    <t>Champagne Anaïs</t>
  </si>
  <si>
    <t>Aubry Malik</t>
  </si>
  <si>
    <t>Guévremont Antoine</t>
  </si>
  <si>
    <t>Jaouadi Mohamed Ayoub</t>
  </si>
  <si>
    <t>Martin William</t>
  </si>
  <si>
    <t>Narbonne Toni</t>
  </si>
  <si>
    <t>Parent-Henri Donavan</t>
  </si>
  <si>
    <t>Corbeil Lexane</t>
  </si>
  <si>
    <t>Dugas Alexia</t>
  </si>
  <si>
    <t>Jouda Yasmine</t>
  </si>
  <si>
    <t>Moreno Vasquez Isabel Sofia</t>
  </si>
  <si>
    <t>Tremblay Eliane</t>
  </si>
  <si>
    <t>Bennar Mohamed</t>
  </si>
  <si>
    <t>Boisvert Nicolas</t>
  </si>
  <si>
    <t>Fafard Félix</t>
  </si>
  <si>
    <t>Lapierre Ludovic</t>
  </si>
  <si>
    <t>Martin Charlie</t>
  </si>
  <si>
    <t>Martineau Charles-Antoine</t>
  </si>
  <si>
    <t>Pineault Éliott</t>
  </si>
  <si>
    <t>Rancourt Alexis</t>
  </si>
  <si>
    <t>Talbot Liam</t>
  </si>
  <si>
    <t>Velasquez Raphaël</t>
  </si>
  <si>
    <t>Bernal S. Maria Alejandra</t>
  </si>
  <si>
    <t>Pelletier Julianne</t>
  </si>
  <si>
    <t xml:space="preserve">Beaulieu Sarah </t>
  </si>
  <si>
    <t>Ependa Éliana</t>
  </si>
  <si>
    <t>Neveu Nathan</t>
  </si>
  <si>
    <t>Roussel Noah</t>
  </si>
  <si>
    <t>Desmarais Laurie</t>
  </si>
  <si>
    <t>Léonard Charlotte</t>
  </si>
  <si>
    <t>Bélanger Charles-Alexandre</t>
  </si>
  <si>
    <t>Côté-Simard Edouard</t>
  </si>
  <si>
    <t>Deschênes Jordan</t>
  </si>
  <si>
    <t>Quispe Diego</t>
  </si>
  <si>
    <t>Martel Louan</t>
  </si>
  <si>
    <t>Lapointe Maxime</t>
  </si>
  <si>
    <t>Nadeau Félix-Olivier</t>
  </si>
  <si>
    <t>Provencher Thomas</t>
  </si>
  <si>
    <t>Neveu-Aubé Liam</t>
  </si>
  <si>
    <t>Pouliot Gabriel</t>
  </si>
  <si>
    <t>Sévigny Émile</t>
  </si>
  <si>
    <t>Zanin Étienne</t>
  </si>
  <si>
    <t>Converset Jules</t>
  </si>
  <si>
    <t>Turcotte Antoine</t>
  </si>
  <si>
    <t>Fortier Elisabeth</t>
  </si>
  <si>
    <t>Pouliot Isaac</t>
  </si>
  <si>
    <t>Blais Mariane</t>
  </si>
  <si>
    <t>Castle Rosalie</t>
  </si>
  <si>
    <t>Hua Kelly-Ann</t>
  </si>
  <si>
    <t>Nogueira Gomes Ana Luiza</t>
  </si>
  <si>
    <t>Turgeon Amélia</t>
  </si>
  <si>
    <t>Arel Christopher</t>
  </si>
  <si>
    <t>Gauron Hayden</t>
  </si>
  <si>
    <t>Morin Axel</t>
  </si>
  <si>
    <t>Roy Étienne</t>
  </si>
  <si>
    <t>Allain Emmy</t>
  </si>
  <si>
    <t>Andrieux Guyon Émile</t>
  </si>
  <si>
    <t>Patriarca Ashlee Grace</t>
  </si>
  <si>
    <t>Carrao Dawn Mariane</t>
  </si>
  <si>
    <t>Bachand Louis-Olivier</t>
  </si>
  <si>
    <t>Martins Barbas Rafaelle</t>
  </si>
  <si>
    <t>Saint-Pierre Clément</t>
  </si>
  <si>
    <t>Goulet Vincent</t>
  </si>
  <si>
    <t>Gaudet Camille</t>
  </si>
  <si>
    <t>Labbé Mayajade</t>
  </si>
  <si>
    <t>Touchette Emrick</t>
  </si>
  <si>
    <t>St-Germain Mathéo</t>
  </si>
  <si>
    <t>Branez Morin Rafael Eduardo</t>
  </si>
  <si>
    <t>Tchamako Jenny Indira Grace</t>
  </si>
  <si>
    <t>Marcoux Loïc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</si>
</sst>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[$€-1]_ ;_ * \(#,##0.00\)\ [$€-1]_ ;_ * &quot;-&quot;??_)\ [$€-1]_ "/>
  </numFmts>
  <fonts count="4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48"/>
      <name val="Arial"/>
      <family val="2"/>
    </font>
    <font>
      <b/>
      <sz val="12"/>
      <color indexed="16"/>
      <name val="Arial"/>
      <family val="2"/>
    </font>
    <font>
      <u/>
      <sz val="10"/>
      <color indexed="12"/>
      <name val="Arial"/>
      <family val="2"/>
    </font>
    <font>
      <b/>
      <sz val="12"/>
      <color indexed="57"/>
      <name val="Arial"/>
      <family val="2"/>
    </font>
    <font>
      <b/>
      <sz val="12"/>
      <color indexed="53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2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20"/>
      <color rgb="FFFF0000"/>
      <name val="Arial"/>
      <family val="2"/>
    </font>
    <font>
      <sz val="12"/>
      <color rgb="FFFF0000"/>
      <name val="Arial"/>
      <family val="2"/>
    </font>
    <font>
      <b/>
      <sz val="12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sz val="8"/>
      <color theme="0" tint="-0.14999847407452621"/>
      <name val="Arial"/>
      <family val="2"/>
    </font>
    <font>
      <b/>
      <sz val="12"/>
      <color theme="0" tint="-0.14999847407452621"/>
      <name val="Arial"/>
      <family val="2"/>
    </font>
    <font>
      <b/>
      <sz val="12"/>
      <color rgb="FF00B050"/>
      <name val="Arial"/>
      <family val="2"/>
    </font>
    <font>
      <b/>
      <sz val="10"/>
      <color rgb="FF00B05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color theme="0" tint="-0.149998474074526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9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33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7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0" xfId="0" applyFont="1" applyBorder="1"/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3" xfId="0" applyFont="1" applyBorder="1"/>
    <xf numFmtId="0" fontId="7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2" fillId="0" borderId="0" xfId="0" applyFont="1"/>
    <xf numFmtId="0" fontId="13" fillId="0" borderId="0" xfId="2" applyFont="1" applyBorder="1" applyAlignment="1" applyProtection="1">
      <alignment vertical="center"/>
    </xf>
    <xf numFmtId="0" fontId="15" fillId="0" borderId="0" xfId="0" applyFont="1"/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20" xfId="0" applyFont="1" applyBorder="1"/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 applyAlignment="1">
      <alignment horizontal="center"/>
    </xf>
    <xf numFmtId="0" fontId="4" fillId="0" borderId="29" xfId="0" applyFont="1" applyBorder="1"/>
    <xf numFmtId="0" fontId="3" fillId="0" borderId="0" xfId="0" applyFont="1" applyAlignment="1">
      <alignment horizontal="center"/>
    </xf>
    <xf numFmtId="0" fontId="4" fillId="0" borderId="31" xfId="0" applyFont="1" applyBorder="1"/>
    <xf numFmtId="0" fontId="0" fillId="0" borderId="13" xfId="0" applyBorder="1"/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32" xfId="0" applyFont="1" applyBorder="1"/>
    <xf numFmtId="0" fontId="4" fillId="0" borderId="34" xfId="0" applyFont="1" applyBorder="1"/>
    <xf numFmtId="0" fontId="18" fillId="0" borderId="0" xfId="0" applyFont="1"/>
    <xf numFmtId="0" fontId="17" fillId="0" borderId="0" xfId="0" applyFont="1"/>
    <xf numFmtId="0" fontId="4" fillId="0" borderId="37" xfId="0" applyFont="1" applyBorder="1"/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14" fillId="0" borderId="0" xfId="0" applyFont="1"/>
    <xf numFmtId="0" fontId="4" fillId="0" borderId="31" xfId="0" applyFont="1" applyBorder="1" applyAlignment="1">
      <alignment horizontal="center" vertical="center"/>
    </xf>
    <xf numFmtId="0" fontId="4" fillId="0" borderId="40" xfId="0" applyFont="1" applyBorder="1"/>
    <xf numFmtId="0" fontId="4" fillId="0" borderId="30" xfId="0" applyFont="1" applyBorder="1"/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left"/>
    </xf>
    <xf numFmtId="0" fontId="4" fillId="0" borderId="46" xfId="0" applyFont="1" applyBorder="1" applyAlignment="1">
      <alignment horizontal="center"/>
    </xf>
    <xf numFmtId="0" fontId="4" fillId="0" borderId="48" xfId="0" applyFont="1" applyBorder="1"/>
    <xf numFmtId="0" fontId="3" fillId="0" borderId="0" xfId="0" applyFont="1" applyAlignment="1">
      <alignment horizontal="left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4" fillId="0" borderId="30" xfId="0" applyFont="1" applyBorder="1" applyProtection="1">
      <protection locked="0"/>
    </xf>
    <xf numFmtId="0" fontId="4" fillId="0" borderId="40" xfId="0" applyFont="1" applyBorder="1" applyProtection="1"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/>
      <protection hidden="1"/>
    </xf>
    <xf numFmtId="0" fontId="4" fillId="0" borderId="19" xfId="0" applyFont="1" applyBorder="1" applyProtection="1"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28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1" fillId="0" borderId="20" xfId="0" applyFont="1" applyBorder="1"/>
    <xf numFmtId="0" fontId="32" fillId="0" borderId="20" xfId="0" applyFont="1" applyBorder="1"/>
    <xf numFmtId="0" fontId="32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48" xfId="0" applyFont="1" applyBorder="1" applyProtection="1">
      <protection locked="0"/>
    </xf>
    <xf numFmtId="0" fontId="12" fillId="0" borderId="0" xfId="0" applyFont="1" applyProtection="1">
      <protection hidden="1"/>
    </xf>
    <xf numFmtId="0" fontId="0" fillId="0" borderId="72" xfId="0" applyBorder="1"/>
    <xf numFmtId="0" fontId="27" fillId="0" borderId="0" xfId="0" applyFont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72" xfId="0" applyFont="1" applyFill="1" applyBorder="1" applyAlignment="1">
      <alignment horizontal="center"/>
    </xf>
    <xf numFmtId="0" fontId="0" fillId="3" borderId="0" xfId="0" applyFill="1"/>
    <xf numFmtId="2" fontId="0" fillId="3" borderId="0" xfId="0" applyNumberFormat="1" applyFill="1" applyAlignment="1">
      <alignment horizontal="center"/>
    </xf>
    <xf numFmtId="0" fontId="19" fillId="0" borderId="0" xfId="0" applyFont="1" applyAlignment="1" applyProtection="1">
      <alignment horizontal="center"/>
      <protection hidden="1"/>
    </xf>
    <xf numFmtId="0" fontId="0" fillId="2" borderId="0" xfId="0" applyFill="1" applyAlignment="1">
      <alignment horizontal="center"/>
    </xf>
    <xf numFmtId="0" fontId="27" fillId="0" borderId="35" xfId="0" applyFont="1" applyBorder="1" applyAlignment="1">
      <alignment horizontal="center"/>
    </xf>
    <xf numFmtId="0" fontId="27" fillId="0" borderId="38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0" borderId="28" xfId="0" applyFont="1" applyBorder="1" applyAlignment="1">
      <alignment horizontal="center"/>
    </xf>
    <xf numFmtId="0" fontId="35" fillId="0" borderId="36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19" fillId="0" borderId="0" xfId="0" applyFont="1" applyAlignment="1" applyProtection="1">
      <alignment horizontal="center" shrinkToFit="1"/>
      <protection hidden="1"/>
    </xf>
    <xf numFmtId="0" fontId="2" fillId="0" borderId="0" xfId="0" applyFont="1" applyAlignment="1">
      <alignment shrinkToFit="1"/>
    </xf>
    <xf numFmtId="0" fontId="4" fillId="0" borderId="70" xfId="0" applyFont="1" applyBorder="1"/>
    <xf numFmtId="0" fontId="4" fillId="0" borderId="62" xfId="0" applyFont="1" applyBorder="1"/>
    <xf numFmtId="0" fontId="4" fillId="0" borderId="31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0" fillId="4" borderId="0" xfId="0" applyFill="1"/>
    <xf numFmtId="0" fontId="0" fillId="0" borderId="3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0" fillId="0" borderId="0" xfId="0" applyFont="1" applyAlignment="1">
      <alignment horizontal="left"/>
    </xf>
    <xf numFmtId="0" fontId="34" fillId="0" borderId="31" xfId="0" applyFont="1" applyBorder="1"/>
    <xf numFmtId="0" fontId="3" fillId="2" borderId="0" xfId="0" applyFont="1" applyFill="1" applyAlignment="1">
      <alignment horizontal="center" vertical="center"/>
    </xf>
    <xf numFmtId="0" fontId="1" fillId="0" borderId="33" xfId="0" applyFont="1" applyBorder="1" applyAlignment="1" applyProtection="1">
      <alignment horizontal="center"/>
      <protection hidden="1"/>
    </xf>
    <xf numFmtId="0" fontId="4" fillId="3" borderId="39" xfId="0" applyFont="1" applyFill="1" applyBorder="1" applyAlignment="1">
      <alignment horizontal="center"/>
    </xf>
    <xf numFmtId="0" fontId="3" fillId="0" borderId="75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44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horizontal="center"/>
      <protection hidden="1"/>
    </xf>
    <xf numFmtId="0" fontId="1" fillId="0" borderId="55" xfId="0" applyFont="1" applyBorder="1" applyAlignment="1" applyProtection="1">
      <alignment horizontal="center"/>
      <protection hidden="1"/>
    </xf>
    <xf numFmtId="0" fontId="0" fillId="0" borderId="55" xfId="0" applyBorder="1" applyAlignment="1" applyProtection="1">
      <alignment horizontal="center"/>
      <protection hidden="1"/>
    </xf>
    <xf numFmtId="0" fontId="0" fillId="0" borderId="34" xfId="0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26" xfId="0" applyBorder="1" applyAlignment="1" applyProtection="1">
      <alignment horizontal="center"/>
      <protection hidden="1"/>
    </xf>
    <xf numFmtId="0" fontId="0" fillId="0" borderId="76" xfId="0" applyBorder="1" applyAlignment="1" applyProtection="1">
      <alignment horizontal="center"/>
      <protection hidden="1"/>
    </xf>
    <xf numFmtId="0" fontId="1" fillId="0" borderId="76" xfId="0" applyFont="1" applyBorder="1" applyAlignment="1" applyProtection="1">
      <alignment horizontal="center"/>
      <protection hidden="1"/>
    </xf>
    <xf numFmtId="0" fontId="0" fillId="0" borderId="77" xfId="0" applyBorder="1" applyAlignment="1" applyProtection="1">
      <alignment horizontal="center"/>
      <protection hidden="1"/>
    </xf>
    <xf numFmtId="0" fontId="35" fillId="0" borderId="74" xfId="0" applyFont="1" applyBorder="1" applyAlignment="1">
      <alignment horizontal="center"/>
    </xf>
    <xf numFmtId="0" fontId="4" fillId="0" borderId="61" xfId="0" applyFont="1" applyBorder="1"/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6" fillId="0" borderId="81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5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>
      <alignment horizontal="right"/>
    </xf>
    <xf numFmtId="0" fontId="4" fillId="0" borderId="37" xfId="0" applyFont="1" applyBorder="1" applyAlignment="1">
      <alignment horizontal="right"/>
    </xf>
    <xf numFmtId="0" fontId="37" fillId="0" borderId="9" xfId="0" applyFont="1" applyBorder="1" applyAlignment="1">
      <alignment horizontal="center"/>
    </xf>
    <xf numFmtId="0" fontId="37" fillId="0" borderId="1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shrinkToFit="1"/>
    </xf>
    <xf numFmtId="0" fontId="3" fillId="0" borderId="28" xfId="0" applyFont="1" applyBorder="1" applyAlignment="1">
      <alignment horizontal="center" shrinkToFit="1"/>
    </xf>
    <xf numFmtId="0" fontId="4" fillId="0" borderId="0" xfId="0" applyFont="1" applyAlignment="1">
      <alignment horizontal="left" shrinkToFit="1"/>
    </xf>
    <xf numFmtId="0" fontId="4" fillId="0" borderId="37" xfId="0" applyFont="1" applyBorder="1" applyAlignment="1">
      <alignment horizontal="left"/>
    </xf>
    <xf numFmtId="0" fontId="27" fillId="0" borderId="10" xfId="0" applyFont="1" applyBorder="1"/>
    <xf numFmtId="0" fontId="0" fillId="0" borderId="26" xfId="0" applyBorder="1" applyAlignment="1">
      <alignment horizontal="center"/>
    </xf>
    <xf numFmtId="0" fontId="27" fillId="0" borderId="10" xfId="0" applyFont="1" applyBorder="1" applyAlignment="1">
      <alignment shrinkToFit="1"/>
    </xf>
    <xf numFmtId="0" fontId="7" fillId="0" borderId="85" xfId="0" applyFont="1" applyBorder="1" applyAlignment="1">
      <alignment horizontal="center" vertical="center"/>
    </xf>
    <xf numFmtId="0" fontId="4" fillId="0" borderId="10" xfId="0" applyFont="1" applyBorder="1" applyAlignment="1">
      <alignment shrinkToFit="1"/>
    </xf>
    <xf numFmtId="0" fontId="27" fillId="0" borderId="0" xfId="0" applyFont="1" applyAlignment="1">
      <alignment horizontal="center" vertical="center"/>
    </xf>
    <xf numFmtId="0" fontId="4" fillId="0" borderId="37" xfId="0" applyFont="1" applyBorder="1" applyAlignment="1" applyProtection="1">
      <alignment horizontal="right"/>
      <protection locked="0"/>
    </xf>
    <xf numFmtId="0" fontId="4" fillId="0" borderId="0" xfId="0" applyFont="1" applyAlignment="1">
      <alignment shrinkToFit="1"/>
    </xf>
    <xf numFmtId="0" fontId="27" fillId="0" borderId="0" xfId="0" applyFont="1"/>
    <xf numFmtId="0" fontId="27" fillId="0" borderId="7" xfId="0" applyFont="1" applyBorder="1" applyAlignment="1">
      <alignment horizontal="center"/>
    </xf>
    <xf numFmtId="0" fontId="39" fillId="0" borderId="40" xfId="0" applyFont="1" applyBorder="1" applyProtection="1"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39" fillId="0" borderId="30" xfId="0" applyFont="1" applyBorder="1" applyProtection="1">
      <protection locked="0"/>
    </xf>
    <xf numFmtId="0" fontId="39" fillId="0" borderId="30" xfId="0" applyFont="1" applyBorder="1"/>
    <xf numFmtId="0" fontId="4" fillId="0" borderId="47" xfId="0" applyFont="1" applyBorder="1"/>
    <xf numFmtId="0" fontId="39" fillId="0" borderId="40" xfId="0" applyFont="1" applyBorder="1"/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87" xfId="0" applyFont="1" applyBorder="1" applyAlignment="1" applyProtection="1">
      <alignment horizontal="center" vertical="center"/>
      <protection locked="0"/>
    </xf>
    <xf numFmtId="0" fontId="4" fillId="0" borderId="88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74" xfId="0" applyFont="1" applyBorder="1" applyAlignment="1" applyProtection="1">
      <alignment horizontal="center" vertical="center"/>
      <protection locked="0"/>
    </xf>
    <xf numFmtId="0" fontId="7" fillId="0" borderId="89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4" fillId="0" borderId="89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/>
    </xf>
    <xf numFmtId="0" fontId="4" fillId="0" borderId="25" xfId="0" applyFont="1" applyBorder="1"/>
    <xf numFmtId="0" fontId="3" fillId="0" borderId="21" xfId="0" applyFont="1" applyBorder="1" applyAlignment="1" applyProtection="1">
      <alignment horizontal="center"/>
      <protection hidden="1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3" fillId="0" borderId="0" xfId="2" applyFont="1" applyAlignment="1" applyProtection="1"/>
    <xf numFmtId="0" fontId="14" fillId="0" borderId="0" xfId="0" applyFont="1"/>
    <xf numFmtId="0" fontId="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left"/>
    </xf>
    <xf numFmtId="0" fontId="4" fillId="0" borderId="26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3" fillId="0" borderId="0" xfId="2" applyFont="1" applyBorder="1" applyAlignment="1" applyProtection="1">
      <alignment horizontal="left" vertical="center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 shrinkToFit="1"/>
      <protection locked="0"/>
    </xf>
    <xf numFmtId="0" fontId="6" fillId="0" borderId="6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33" fillId="0" borderId="63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center" vertical="center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67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1" fillId="0" borderId="21" xfId="0" applyFont="1" applyBorder="1" applyAlignment="1">
      <alignment horizontal="center" vertical="center" wrapText="1"/>
    </xf>
    <xf numFmtId="0" fontId="37" fillId="0" borderId="63" xfId="0" applyFont="1" applyBorder="1" applyAlignment="1">
      <alignment horizontal="center" vertical="center"/>
    </xf>
    <xf numFmtId="0" fontId="37" fillId="0" borderId="51" xfId="0" applyFont="1" applyBorder="1" applyAlignment="1">
      <alignment horizontal="center" vertical="center"/>
    </xf>
    <xf numFmtId="17" fontId="20" fillId="0" borderId="0" xfId="0" applyNumberFormat="1" applyFont="1" applyAlignment="1">
      <alignment horizontal="center" vertical="center"/>
    </xf>
    <xf numFmtId="0" fontId="4" fillId="0" borderId="0" xfId="0" applyFont="1"/>
    <xf numFmtId="0" fontId="9" fillId="0" borderId="41" xfId="0" applyFont="1" applyBorder="1" applyAlignment="1">
      <alignment horizontal="center" vertical="center"/>
    </xf>
    <xf numFmtId="0" fontId="0" fillId="0" borderId="42" xfId="0" applyBorder="1"/>
    <xf numFmtId="0" fontId="0" fillId="0" borderId="2" xfId="0" applyBorder="1"/>
    <xf numFmtId="0" fontId="4" fillId="0" borderId="10" xfId="0" applyFont="1" applyBorder="1" applyAlignment="1">
      <alignment horizontal="left"/>
    </xf>
    <xf numFmtId="0" fontId="0" fillId="0" borderId="0" xfId="0"/>
    <xf numFmtId="0" fontId="0" fillId="0" borderId="13" xfId="0" applyBorder="1"/>
    <xf numFmtId="0" fontId="4" fillId="0" borderId="10" xfId="0" applyFont="1" applyBorder="1"/>
    <xf numFmtId="0" fontId="4" fillId="0" borderId="0" xfId="0" applyFont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70" xfId="0" applyFont="1" applyBorder="1"/>
    <xf numFmtId="0" fontId="4" fillId="0" borderId="31" xfId="0" applyFont="1" applyBorder="1"/>
    <xf numFmtId="0" fontId="4" fillId="0" borderId="13" xfId="0" applyFont="1" applyBorder="1"/>
    <xf numFmtId="0" fontId="0" fillId="0" borderId="31" xfId="0" applyBorder="1"/>
    <xf numFmtId="0" fontId="0" fillId="0" borderId="71" xfId="0" applyBorder="1"/>
    <xf numFmtId="0" fontId="9" fillId="0" borderId="4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18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4" fillId="0" borderId="62" xfId="0" applyFont="1" applyBorder="1"/>
    <xf numFmtId="0" fontId="0" fillId="0" borderId="18" xfId="0" applyBorder="1"/>
    <xf numFmtId="0" fontId="0" fillId="0" borderId="15" xfId="0" applyBorder="1"/>
    <xf numFmtId="0" fontId="4" fillId="0" borderId="63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5" borderId="86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0" fontId="27" fillId="0" borderId="40" xfId="0" applyFont="1" applyBorder="1"/>
    <xf numFmtId="0" fontId="4" fillId="0" borderId="0" xfId="0" applyFont="1" applyBorder="1"/>
  </cellXfs>
  <cellStyles count="4">
    <cellStyle name="Euro" xfId="1" xr:uid="{00000000-0005-0000-0000-000000000000}"/>
    <cellStyle name="Lien hypertexte" xfId="2" builtinId="8"/>
    <cellStyle name="Normal" xfId="0" builtinId="0"/>
    <cellStyle name="Normal 2" xfId="3" xr:uid="{00000000-0005-0000-0000-000003000000}"/>
  </cellStyles>
  <dxfs count="125">
    <dxf>
      <font>
        <b/>
        <i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C000"/>
      </font>
      <fill>
        <patternFill>
          <bgColor rgb="FFFF000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C000"/>
        </patternFill>
      </fill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>
          <bgColor rgb="FFFFC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2" tint="-9.9948118533890809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3366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1704975</xdr:colOff>
      <xdr:row>41</xdr:row>
      <xdr:rowOff>9525</xdr:rowOff>
    </xdr:from>
    <xdr:to>
      <xdr:col>14</xdr:col>
      <xdr:colOff>342900</xdr:colOff>
      <xdr:row>42</xdr:row>
      <xdr:rowOff>19050</xdr:rowOff>
    </xdr:to>
    <xdr:sp macro="" textlink="">
      <xdr:nvSpPr>
        <xdr:cNvPr id="24300" name="AutoShape 1">
          <a:extLst>
            <a:ext uri="{FF2B5EF4-FFF2-40B4-BE49-F238E27FC236}">
              <a16:creationId xmlns:a16="http://schemas.microsoft.com/office/drawing/2014/main" id="{00000000-0008-0000-0800-0000EC5E0000}"/>
            </a:ext>
          </a:extLst>
        </xdr:cNvPr>
        <xdr:cNvSpPr>
          <a:spLocks noChangeArrowheads="1"/>
        </xdr:cNvSpPr>
      </xdr:nvSpPr>
      <xdr:spPr bwMode="auto">
        <a:xfrm>
          <a:off x="1704975" y="7486650"/>
          <a:ext cx="457200" cy="219075"/>
        </a:xfrm>
        <a:prstGeom prst="rightArrow">
          <a:avLst>
            <a:gd name="adj1" fmla="val 50000"/>
            <a:gd name="adj2" fmla="val 52174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1704975</xdr:colOff>
      <xdr:row>29</xdr:row>
      <xdr:rowOff>9525</xdr:rowOff>
    </xdr:from>
    <xdr:to>
      <xdr:col>14</xdr:col>
      <xdr:colOff>342900</xdr:colOff>
      <xdr:row>30</xdr:row>
      <xdr:rowOff>19050</xdr:rowOff>
    </xdr:to>
    <xdr:sp macro="" textlink="">
      <xdr:nvSpPr>
        <xdr:cNvPr id="24844" name="AutoShape 1">
          <a:extLst>
            <a:ext uri="{FF2B5EF4-FFF2-40B4-BE49-F238E27FC236}">
              <a16:creationId xmlns:a16="http://schemas.microsoft.com/office/drawing/2014/main" id="{00000000-0008-0000-1000-00000C610000}"/>
            </a:ext>
          </a:extLst>
        </xdr:cNvPr>
        <xdr:cNvSpPr>
          <a:spLocks noChangeArrowheads="1"/>
        </xdr:cNvSpPr>
      </xdr:nvSpPr>
      <xdr:spPr bwMode="auto">
        <a:xfrm>
          <a:off x="1704975" y="6686550"/>
          <a:ext cx="352425" cy="219075"/>
        </a:xfrm>
        <a:prstGeom prst="rightArrow">
          <a:avLst>
            <a:gd name="adj1" fmla="val 50000"/>
            <a:gd name="adj2" fmla="val 4021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1704975</xdr:colOff>
      <xdr:row>16</xdr:row>
      <xdr:rowOff>9525</xdr:rowOff>
    </xdr:from>
    <xdr:to>
      <xdr:col>14</xdr:col>
      <xdr:colOff>342900</xdr:colOff>
      <xdr:row>17</xdr:row>
      <xdr:rowOff>19050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1704975" y="6686550"/>
          <a:ext cx="352425" cy="219075"/>
        </a:xfrm>
        <a:prstGeom prst="rightArrow">
          <a:avLst>
            <a:gd name="adj1" fmla="val 50000"/>
            <a:gd name="adj2" fmla="val 4021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0000"/>
    <pageSetUpPr fitToPage="1"/>
  </sheetPr>
  <dimension ref="A1:AK96"/>
  <sheetViews>
    <sheetView topLeftCell="D1" zoomScale="70" zoomScaleNormal="70" workbookViewId="0">
      <selection activeCell="O3" sqref="O3"/>
    </sheetView>
  </sheetViews>
  <sheetFormatPr baseColWidth="10" defaultRowHeight="15.75" x14ac:dyDescent="0.2"/>
  <cols>
    <col min="1" max="1" width="8.28515625" customWidth="1"/>
    <col min="2" max="2" width="12.42578125" customWidth="1"/>
    <col min="3" max="3" width="21.42578125" customWidth="1"/>
    <col min="6" max="6" width="23.28515625" customWidth="1"/>
    <col min="7" max="7" width="11.42578125" style="2"/>
    <col min="9" max="9" width="45.5703125" customWidth="1"/>
    <col min="10" max="10" width="29.140625" style="86" customWidth="1"/>
    <col min="11" max="11" width="4.7109375" style="86" customWidth="1"/>
    <col min="12" max="13" width="15.42578125" style="88" customWidth="1"/>
    <col min="14" max="14" width="12.7109375" customWidth="1"/>
    <col min="15" max="19" width="11.42578125" customWidth="1"/>
    <col min="20" max="20" width="11.42578125" style="72" customWidth="1"/>
    <col min="21" max="21" width="11.42578125" customWidth="1"/>
    <col min="30" max="37" width="0" hidden="1" customWidth="1"/>
  </cols>
  <sheetData>
    <row r="1" spans="1:37" ht="38.25" customHeight="1" x14ac:dyDescent="0.4">
      <c r="A1" s="20"/>
      <c r="B1" s="20"/>
      <c r="C1" s="22" t="s">
        <v>58</v>
      </c>
      <c r="D1" s="85"/>
      <c r="E1" s="85"/>
      <c r="F1" s="85"/>
      <c r="G1" s="85"/>
      <c r="I1" s="268" t="s">
        <v>108</v>
      </c>
      <c r="J1" s="268"/>
      <c r="K1" s="268"/>
      <c r="L1" s="268"/>
      <c r="M1" s="79"/>
      <c r="N1" s="265" t="s">
        <v>178</v>
      </c>
      <c r="O1" s="266"/>
      <c r="P1" s="266"/>
      <c r="Q1" s="266"/>
      <c r="R1" s="266"/>
      <c r="S1" s="266"/>
      <c r="T1" s="266"/>
      <c r="U1" s="267"/>
      <c r="V1" s="261" t="s">
        <v>367</v>
      </c>
      <c r="W1" s="262"/>
      <c r="X1" s="262"/>
      <c r="Y1" s="262"/>
      <c r="Z1" s="262"/>
      <c r="AA1" s="262"/>
      <c r="AB1" s="262"/>
      <c r="AC1" s="263"/>
      <c r="AD1" s="264" t="s">
        <v>368</v>
      </c>
      <c r="AE1" s="264"/>
      <c r="AF1" s="264"/>
      <c r="AG1" s="264"/>
      <c r="AH1" s="264"/>
      <c r="AI1" s="264"/>
      <c r="AJ1" s="264"/>
      <c r="AK1" s="264"/>
    </row>
    <row r="2" spans="1:37" x14ac:dyDescent="0.25">
      <c r="A2" s="20"/>
      <c r="B2" s="15" t="s">
        <v>59</v>
      </c>
      <c r="C2" s="257" t="s">
        <v>60</v>
      </c>
      <c r="D2" s="257"/>
      <c r="E2" s="257"/>
      <c r="F2" s="20"/>
      <c r="L2" s="88" t="s">
        <v>171</v>
      </c>
      <c r="N2" s="155" t="s">
        <v>172</v>
      </c>
      <c r="O2" s="37" t="s">
        <v>173</v>
      </c>
      <c r="P2" s="37" t="s">
        <v>174</v>
      </c>
      <c r="Q2" s="37" t="s">
        <v>175</v>
      </c>
      <c r="R2" s="37" t="s">
        <v>176</v>
      </c>
      <c r="S2" s="37" t="s">
        <v>177</v>
      </c>
      <c r="T2" s="37" t="s">
        <v>14</v>
      </c>
      <c r="U2" s="156" t="s">
        <v>179</v>
      </c>
      <c r="V2" s="155" t="s">
        <v>172</v>
      </c>
      <c r="W2" s="37" t="s">
        <v>173</v>
      </c>
      <c r="X2" s="37" t="s">
        <v>174</v>
      </c>
      <c r="Y2" s="37" t="s">
        <v>175</v>
      </c>
      <c r="Z2" s="37" t="s">
        <v>176</v>
      </c>
      <c r="AA2" s="37" t="s">
        <v>177</v>
      </c>
      <c r="AB2" s="37" t="s">
        <v>14</v>
      </c>
      <c r="AC2" s="156" t="s">
        <v>179</v>
      </c>
      <c r="AD2" s="152" t="s">
        <v>172</v>
      </c>
      <c r="AE2" s="123" t="s">
        <v>173</v>
      </c>
      <c r="AF2" s="123" t="s">
        <v>174</v>
      </c>
      <c r="AG2" s="123" t="s">
        <v>175</v>
      </c>
      <c r="AH2" s="123" t="s">
        <v>176</v>
      </c>
      <c r="AI2" s="123" t="s">
        <v>177</v>
      </c>
      <c r="AJ2" s="123" t="s">
        <v>14</v>
      </c>
      <c r="AK2" s="123" t="s">
        <v>179</v>
      </c>
    </row>
    <row r="3" spans="1:37" x14ac:dyDescent="0.25">
      <c r="A3" s="20"/>
      <c r="B3" s="15" t="s">
        <v>43</v>
      </c>
      <c r="C3" s="257" t="s">
        <v>44</v>
      </c>
      <c r="D3" s="257"/>
      <c r="E3" s="257"/>
      <c r="F3" s="20"/>
      <c r="G3" s="95"/>
      <c r="H3" s="15" t="s">
        <v>90</v>
      </c>
      <c r="I3" s="3" t="s">
        <v>132</v>
      </c>
      <c r="J3" s="1" t="s">
        <v>80</v>
      </c>
      <c r="K3" s="1" t="str">
        <f>H3</f>
        <v>A</v>
      </c>
      <c r="L3" s="88" t="s">
        <v>384</v>
      </c>
      <c r="M3" s="88">
        <v>1</v>
      </c>
      <c r="N3" s="165" t="str">
        <f ca="1">IF(ISNA(VLOOKUP($J3,INDIRECT(L3&amp;"!$P$6:$Q$21"),2,FALSE)),"",VLOOKUP($J3,INDIRECT(L3&amp;"!$P$6:$Q$21"),2,FALSE))</f>
        <v/>
      </c>
      <c r="O3" s="146">
        <f ca="1">IF(ISNA(VLOOKUP($J3,INDIRECT($L3&amp;"!$n$6:$o$21"),2,FALSE)),"",VLOOKUP($J3,INDIRECT($L3&amp;"!$n$6:$o$21"),2,FALSE))</f>
        <v>51</v>
      </c>
      <c r="P3" s="151">
        <f ca="1">IF(ISNA(VLOOKUP($J3,INDIRECT($L3&amp;"!$n$24:$o$39"),2,FALSE)),"",VLOOKUP($J3,INDIRECT($L3&amp;"!$n$24:$o$39"),2,FALSE))</f>
        <v>62</v>
      </c>
      <c r="Q3" s="151" t="str">
        <f ca="1">IF(ISNA(VLOOKUP($J3,INDIRECT($L3&amp;"!$R$6:$S$21"),2,FALSE)),"",VLOOKUP($J3,INDIRECT($L3&amp;"!$R$6:$S$21"),2,FALSE))</f>
        <v/>
      </c>
      <c r="R3" s="151">
        <f ca="1">IF(ISNA(VLOOKUP($J3,INDIRECT($L3&amp;"!$r$24:$s$39"),2,FALSE)),"",VLOOKUP($J3,INDIRECT($L3&amp;"!$r$24:$s$39"),2,FALSE))</f>
        <v>183</v>
      </c>
      <c r="S3" s="151" t="str">
        <f ca="1">IF(ISNA(VLOOKUP($J3,INDIRECT($L3&amp;"!$p$24:$q$39"),2,FALSE)),"",VLOOKUP($J3,INDIRECT($L3&amp;"!$p$24:$q$39"),2,FALSE))</f>
        <v/>
      </c>
      <c r="T3" s="151">
        <f ca="1">SUM(N3:S3)</f>
        <v>296</v>
      </c>
      <c r="U3" s="166">
        <f ca="1">RANK(T3,$T$3:$T$30,0)</f>
        <v>15</v>
      </c>
      <c r="V3" s="157">
        <f ca="1">IF(ISNA(COUNTIF(INDIRECT("'"&amp;V$2&amp;$M3&amp;"'!A5:A170"),Légende!$H3)),0,COUNTIF(INDIRECT("'"&amp;V$2&amp;$M3&amp;"'!A5:A170"),Légende!$H3))</f>
        <v>1</v>
      </c>
      <c r="W3" s="154">
        <f ca="1">IF(ISNA(COUNTIF(INDIRECT("'"&amp;W$2&amp;$M3&amp;"'!A5:A170"),Légende!$H3)),0,COUNTIF(INDIRECT("'"&amp;W$2&amp;$M3&amp;"'!A5:A170"),Légende!$H3))</f>
        <v>1</v>
      </c>
      <c r="X3" s="154">
        <f ca="1">IF(ISNA(COUNTIF(INDIRECT("'"&amp;X$2&amp;$M3&amp;"'!A5:A170"),Légende!$H3)),0,COUNTIF(INDIRECT("'"&amp;X$2&amp;$M3&amp;"'!A5:A170"),Légende!$H3))</f>
        <v>2</v>
      </c>
      <c r="Y3" s="154">
        <f ca="1">IF(ISNA(COUNTIF(INDIRECT("'"&amp;Y$2&amp;$M3&amp;"'!A5:A170"),Légende!$H3)),0,COUNTIF(INDIRECT("'"&amp;Y$2&amp;$M3&amp;"'!A5:A170"),Légende!$H3))</f>
        <v>0</v>
      </c>
      <c r="Z3" s="154">
        <f ca="1">IF(ISNA(COUNTIF(INDIRECT("'"&amp;Z$2&amp;$M3&amp;"'!A5:A170"),Légende!$H3)),0,COUNTIF(INDIRECT("'"&amp;Z$2&amp;$M3&amp;"'!A5:A170"),Légende!$H3))</f>
        <v>4</v>
      </c>
      <c r="AA3" s="154">
        <f ca="1">IF(ISNA(COUNTIF(INDIRECT("'"&amp;AA$2&amp;$M3&amp;"'!A5:A170"),Légende!$H3)),0,COUNTIF(INDIRECT("'"&amp;AA$2&amp;$M3&amp;"'!A5:A170"),Légende!$H3))</f>
        <v>0</v>
      </c>
      <c r="AB3" s="154">
        <f t="shared" ref="AB3" ca="1" si="0">SUM(V3:AA3)</f>
        <v>8</v>
      </c>
      <c r="AC3" s="158">
        <f t="shared" ref="AC3:AC30" ca="1" si="1">RANK(AB3,$AB$3:$AB$30)</f>
        <v>17</v>
      </c>
      <c r="AD3" s="127">
        <f t="shared" ref="AD3:AD12" ca="1" si="2">IF(OR(V3=0,V3="",N3=""),0,N3/V3)</f>
        <v>0</v>
      </c>
      <c r="AE3" s="127">
        <f t="shared" ref="AE3:AE30" ca="1" si="3">IF(OR(W3=0,W3="",O3=""),0,O3/W3)</f>
        <v>51</v>
      </c>
      <c r="AF3" s="127">
        <f t="shared" ref="AF3:AF30" ca="1" si="4">IF(OR(X3=0,X3="",P3=""),0,P3/X3)</f>
        <v>31</v>
      </c>
      <c r="AG3" s="127">
        <f t="shared" ref="AG3:AG30" ca="1" si="5">IF(OR(Y3=0,Y3="",Q3=""),0,Q3/Y3)</f>
        <v>0</v>
      </c>
      <c r="AH3" s="127">
        <f t="shared" ref="AH3:AH30" ca="1" si="6">IF(OR(Z3=0,Z3="",R3=""),0,R3/Z3)</f>
        <v>45.75</v>
      </c>
      <c r="AI3" s="127">
        <f t="shared" ref="AI3:AI30" ca="1" si="7">IF(OR(AA3=0,AA3="",S3=""),0,S3/AA3)</f>
        <v>0</v>
      </c>
      <c r="AJ3" s="127">
        <f t="shared" ref="AJ3:AJ8" ca="1" si="8">SUM(AD3:AI3)</f>
        <v>127.75</v>
      </c>
      <c r="AK3" s="124">
        <f ca="1">RANK(AJ3,$AJ$3:$AJ$30)</f>
        <v>5</v>
      </c>
    </row>
    <row r="4" spans="1:37" x14ac:dyDescent="0.25">
      <c r="A4" s="20"/>
      <c r="B4" s="15" t="s">
        <v>61</v>
      </c>
      <c r="C4" s="257" t="s">
        <v>62</v>
      </c>
      <c r="D4" s="257"/>
      <c r="E4" s="257"/>
      <c r="F4" s="20"/>
      <c r="G4" s="95"/>
      <c r="H4" s="15" t="s">
        <v>86</v>
      </c>
      <c r="I4" s="3" t="s">
        <v>135</v>
      </c>
      <c r="J4" s="1" t="s">
        <v>78</v>
      </c>
      <c r="K4" s="1" t="str">
        <f t="shared" ref="K4:K30" si="9">H4</f>
        <v>B</v>
      </c>
      <c r="L4" s="88" t="s">
        <v>384</v>
      </c>
      <c r="M4" s="88">
        <v>1</v>
      </c>
      <c r="N4" s="165">
        <f t="shared" ref="N4:N8" ca="1" si="10">IF(ISNA(VLOOKUP($J4,INDIRECT(L4&amp;"!$P$6:$Q$21"),2,FALSE)),"",VLOOKUP($J4,INDIRECT(L4&amp;"!$P$6:$Q$21"),2,FALSE))</f>
        <v>204</v>
      </c>
      <c r="O4" s="146">
        <f t="shared" ref="O4:O8" ca="1" si="11">IF(ISNA(VLOOKUP($J4,INDIRECT($L4&amp;"!$n$6:$o$21"),2,FALSE)),"",VLOOKUP($J4,INDIRECT($L4&amp;"!$n$6:$o$21"),2,FALSE))</f>
        <v>53</v>
      </c>
      <c r="P4" s="151">
        <f t="shared" ref="P4:P8" ca="1" si="12">IF(ISNA(VLOOKUP($J4,INDIRECT($L4&amp;"!$n$24:$o$39"),2,FALSE)),"",VLOOKUP($J4,INDIRECT($L4&amp;"!$n$24:$o$39"),2,FALSE))</f>
        <v>283</v>
      </c>
      <c r="Q4" s="151">
        <f t="shared" ref="Q4:Q8" ca="1" si="13">IF(ISNA(VLOOKUP($J4,INDIRECT($L4&amp;"!$R$6:$S$21"),2,FALSE)),"",VLOOKUP($J4,INDIRECT($L4&amp;"!$R$6:$S$21"),2,FALSE))</f>
        <v>75</v>
      </c>
      <c r="R4" s="151">
        <f t="shared" ref="R4:R8" ca="1" si="14">IF(ISNA(VLOOKUP($J4,INDIRECT($L4&amp;"!$r$24:$s$39"),2,FALSE)),"",VLOOKUP($J4,INDIRECT($L4&amp;"!$r$24:$s$39"),2,FALSE))</f>
        <v>184</v>
      </c>
      <c r="S4" s="151">
        <f t="shared" ref="S4:S8" ca="1" si="15">IF(ISNA(VLOOKUP($J4,INDIRECT($L4&amp;"!$p$24:$q$39"),2,FALSE)),"",VLOOKUP($J4,INDIRECT($L4&amp;"!$p$24:$q$39"),2,FALSE))</f>
        <v>207</v>
      </c>
      <c r="T4" s="151">
        <f t="shared" ref="T4:T8" ca="1" si="16">SUM(N4:S4)</f>
        <v>1006</v>
      </c>
      <c r="U4" s="167">
        <f t="shared" ref="U4:U30" ca="1" si="17">RANK(T4,$T$3:$T$30,0)</f>
        <v>2</v>
      </c>
      <c r="V4" s="157">
        <f ca="1">IF(ISNA(COUNTIF(INDIRECT("'"&amp;V$2&amp;$M4&amp;"'!A5:A170"),Légende!$H4)),0,COUNTIF(INDIRECT("'"&amp;V$2&amp;$M4&amp;"'!A5:A170"),Légende!$H4))</f>
        <v>7</v>
      </c>
      <c r="W4" s="154">
        <f ca="1">IF(ISNA(COUNTIF(INDIRECT("'"&amp;W$2&amp;$M4&amp;"'!A5:A170"),Légende!$H4)),0,COUNTIF(INDIRECT("'"&amp;W$2&amp;$M4&amp;"'!A5:A170"),Légende!$H4))</f>
        <v>2</v>
      </c>
      <c r="X4" s="154">
        <f ca="1">IF(ISNA(COUNTIF(INDIRECT("'"&amp;X$2&amp;$M4&amp;"'!A5:A170"),Légende!$H4)),0,COUNTIF(INDIRECT("'"&amp;X$2&amp;$M4&amp;"'!A5:A170"),Légende!$H4))</f>
        <v>13</v>
      </c>
      <c r="Y4" s="154">
        <f ca="1">IF(ISNA(COUNTIF(INDIRECT("'"&amp;Y$2&amp;$M4&amp;"'!A5:A170"),Légende!$H4)),0,COUNTIF(INDIRECT("'"&amp;Y$2&amp;$M4&amp;"'!A5:A170"),Légende!$H4))</f>
        <v>2</v>
      </c>
      <c r="Z4" s="154">
        <f ca="1">IF(ISNA(COUNTIF(INDIRECT("'"&amp;Z$2&amp;$M4&amp;"'!A5:A170"),Légende!$H4)),0,COUNTIF(INDIRECT("'"&amp;Z$2&amp;$M4&amp;"'!A5:A170"),Légende!$H4))</f>
        <v>6</v>
      </c>
      <c r="AA4" s="154">
        <f ca="1">IF(ISNA(COUNTIF(INDIRECT("'"&amp;AA$2&amp;$M4&amp;"'!A5:A170"),Légende!$H4)),0,COUNTIF(INDIRECT("'"&amp;AA$2&amp;$M4&amp;"'!A5:A170"),Légende!$H4))</f>
        <v>4</v>
      </c>
      <c r="AB4" s="154">
        <f t="shared" ref="AB4:AB8" ca="1" si="18">SUM(V4:AA4)</f>
        <v>34</v>
      </c>
      <c r="AC4" s="158">
        <f t="shared" ca="1" si="1"/>
        <v>2</v>
      </c>
      <c r="AD4" s="127">
        <f t="shared" ca="1" si="2"/>
        <v>29.142857142857142</v>
      </c>
      <c r="AE4" s="127">
        <f t="shared" ca="1" si="3"/>
        <v>26.5</v>
      </c>
      <c r="AF4" s="127">
        <f t="shared" ca="1" si="4"/>
        <v>21.76923076923077</v>
      </c>
      <c r="AG4" s="127">
        <f t="shared" ca="1" si="5"/>
        <v>37.5</v>
      </c>
      <c r="AH4" s="127">
        <f t="shared" ca="1" si="6"/>
        <v>30.666666666666668</v>
      </c>
      <c r="AI4" s="127">
        <f t="shared" ca="1" si="7"/>
        <v>51.75</v>
      </c>
      <c r="AJ4" s="127">
        <f t="shared" ca="1" si="8"/>
        <v>197.32875457875457</v>
      </c>
      <c r="AK4" s="124">
        <f t="shared" ref="AK4:AK30" ca="1" si="19">RANK(AJ4,$AJ$3:$AJ$30)</f>
        <v>1</v>
      </c>
    </row>
    <row r="5" spans="1:37" x14ac:dyDescent="0.25">
      <c r="A5" s="20"/>
      <c r="B5" s="15" t="s">
        <v>45</v>
      </c>
      <c r="C5" s="257" t="s">
        <v>46</v>
      </c>
      <c r="D5" s="257"/>
      <c r="E5" s="257"/>
      <c r="F5" s="20"/>
      <c r="G5" s="95"/>
      <c r="H5" s="44" t="s">
        <v>16</v>
      </c>
      <c r="I5" s="45" t="s">
        <v>134</v>
      </c>
      <c r="J5" s="136" t="s">
        <v>15</v>
      </c>
      <c r="K5" s="1" t="str">
        <f t="shared" si="9"/>
        <v>BB</v>
      </c>
      <c r="L5" s="88" t="s">
        <v>385</v>
      </c>
      <c r="M5" s="88">
        <v>2</v>
      </c>
      <c r="N5" s="165">
        <f t="shared" ca="1" si="10"/>
        <v>163</v>
      </c>
      <c r="O5" s="146" t="str">
        <f t="shared" ca="1" si="11"/>
        <v/>
      </c>
      <c r="P5" s="151" t="str">
        <f t="shared" ca="1" si="12"/>
        <v/>
      </c>
      <c r="Q5" s="151">
        <f t="shared" ca="1" si="13"/>
        <v>60</v>
      </c>
      <c r="R5" s="151" t="str">
        <f t="shared" ca="1" si="14"/>
        <v/>
      </c>
      <c r="S5" s="151" t="str">
        <f t="shared" ca="1" si="15"/>
        <v/>
      </c>
      <c r="T5" s="151">
        <f t="shared" ca="1" si="16"/>
        <v>223</v>
      </c>
      <c r="U5" s="167">
        <f t="shared" ca="1" si="17"/>
        <v>19</v>
      </c>
      <c r="V5" s="157">
        <f ca="1">IF(ISNA(COUNTIF(INDIRECT("'"&amp;V$2&amp;$M5&amp;"'!A5:A170"),Légende!$H5)),0,COUNTIF(INDIRECT("'"&amp;V$2&amp;$M5&amp;"'!A5:A170"),Légende!$H5))</f>
        <v>6</v>
      </c>
      <c r="W5" s="154">
        <f ca="1">IF(ISNA(COUNTIF(INDIRECT("'"&amp;W$2&amp;$M5&amp;"'!A5:A170"),Légende!$H5)),0,COUNTIF(INDIRECT("'"&amp;W$2&amp;$M5&amp;"'!A5:A170"),Légende!$H5))</f>
        <v>1</v>
      </c>
      <c r="X5" s="154">
        <f ca="1">IF(ISNA(COUNTIF(INDIRECT("'"&amp;X$2&amp;$M5&amp;"'!A5:A170"),Légende!$H5)),0,COUNTIF(INDIRECT("'"&amp;X$2&amp;$M5&amp;"'!A5:A170"),Légende!$H5))</f>
        <v>0</v>
      </c>
      <c r="Y5" s="154">
        <f ca="1">IF(ISNA(COUNTIF(INDIRECT("'"&amp;Y$2&amp;$M5&amp;"'!A5:A170"),Légende!$H5)),0,COUNTIF(INDIRECT("'"&amp;Y$2&amp;$M5&amp;"'!A5:A170"),Légende!$H5))</f>
        <v>0</v>
      </c>
      <c r="Z5" s="154">
        <f ca="1">IF(ISNA(COUNTIF(INDIRECT("'"&amp;Z$2&amp;$M5&amp;"'!A5:A170"),Légende!$H5)),0,COUNTIF(INDIRECT("'"&amp;Z$2&amp;$M5&amp;"'!A5:A170"),Légende!$H5))</f>
        <v>1</v>
      </c>
      <c r="AA5" s="154">
        <f ca="1">IF(ISNA(COUNTIF(INDIRECT("'"&amp;AA$2&amp;$M5&amp;"'!A5:A170"),Légende!$H5)),0,COUNTIF(INDIRECT("'"&amp;AA$2&amp;$M5&amp;"'!A5:A170"),Légende!$H5))</f>
        <v>0</v>
      </c>
      <c r="AB5" s="154">
        <f t="shared" ca="1" si="18"/>
        <v>8</v>
      </c>
      <c r="AC5" s="158">
        <f t="shared" ca="1" si="1"/>
        <v>17</v>
      </c>
      <c r="AD5" s="127">
        <f t="shared" ca="1" si="2"/>
        <v>27.166666666666668</v>
      </c>
      <c r="AE5" s="127">
        <f t="shared" ca="1" si="3"/>
        <v>0</v>
      </c>
      <c r="AF5" s="127">
        <f t="shared" ca="1" si="4"/>
        <v>0</v>
      </c>
      <c r="AG5" s="127">
        <f t="shared" ca="1" si="5"/>
        <v>0</v>
      </c>
      <c r="AH5" s="127">
        <f t="shared" ca="1" si="6"/>
        <v>0</v>
      </c>
      <c r="AI5" s="127">
        <f t="shared" ca="1" si="7"/>
        <v>0</v>
      </c>
      <c r="AJ5" s="127">
        <f t="shared" ca="1" si="8"/>
        <v>27.166666666666668</v>
      </c>
      <c r="AK5" s="124">
        <f t="shared" ca="1" si="19"/>
        <v>20</v>
      </c>
    </row>
    <row r="6" spans="1:37" x14ac:dyDescent="0.25">
      <c r="A6" s="20"/>
      <c r="B6" s="15" t="s">
        <v>63</v>
      </c>
      <c r="C6" s="257" t="s">
        <v>64</v>
      </c>
      <c r="D6" s="257"/>
      <c r="E6" s="257"/>
      <c r="F6" s="20"/>
      <c r="G6" s="95"/>
      <c r="H6" s="15" t="s">
        <v>137</v>
      </c>
      <c r="I6" s="3" t="s">
        <v>136</v>
      </c>
      <c r="J6" s="1" t="s">
        <v>152</v>
      </c>
      <c r="K6" s="1" t="str">
        <f t="shared" si="9"/>
        <v>C</v>
      </c>
      <c r="L6" s="88" t="s">
        <v>384</v>
      </c>
      <c r="M6" s="88">
        <v>1</v>
      </c>
      <c r="N6" s="165" t="str">
        <f t="shared" ca="1" si="10"/>
        <v/>
      </c>
      <c r="O6" s="146" t="str">
        <f t="shared" ca="1" si="11"/>
        <v/>
      </c>
      <c r="P6" s="151" t="str">
        <f t="shared" ca="1" si="12"/>
        <v/>
      </c>
      <c r="Q6" s="151" t="str">
        <f t="shared" ca="1" si="13"/>
        <v/>
      </c>
      <c r="R6" s="151" t="str">
        <f t="shared" ca="1" si="14"/>
        <v/>
      </c>
      <c r="S6" s="151" t="str">
        <f t="shared" ca="1" si="15"/>
        <v/>
      </c>
      <c r="T6" s="151">
        <f t="shared" ca="1" si="16"/>
        <v>0</v>
      </c>
      <c r="U6" s="167">
        <f t="shared" ca="1" si="17"/>
        <v>24</v>
      </c>
      <c r="V6" s="157">
        <f ca="1">IF(ISNA(COUNTIF(INDIRECT("'"&amp;V$2&amp;$M6&amp;"'!A5:A170"),Légende!$H6)),0,COUNTIF(INDIRECT("'"&amp;V$2&amp;$M6&amp;"'!A5:A170"),Légende!$H6))</f>
        <v>0</v>
      </c>
      <c r="W6" s="154">
        <f ca="1">IF(ISNA(COUNTIF(INDIRECT("'"&amp;W$2&amp;$M6&amp;"'!A5:A170"),Légende!$H6)),0,COUNTIF(INDIRECT("'"&amp;W$2&amp;$M6&amp;"'!A5:A170"),Légende!$H6))</f>
        <v>0</v>
      </c>
      <c r="X6" s="154">
        <f ca="1">IF(ISNA(COUNTIF(INDIRECT("'"&amp;X$2&amp;$M6&amp;"'!A5:A170"),Légende!$H6)),0,COUNTIF(INDIRECT("'"&amp;X$2&amp;$M6&amp;"'!A5:A170"),Légende!$H6))</f>
        <v>0</v>
      </c>
      <c r="Y6" s="154">
        <f ca="1">IF(ISNA(COUNTIF(INDIRECT("'"&amp;Y$2&amp;$M6&amp;"'!A5:A170"),Légende!$H6)),0,COUNTIF(INDIRECT("'"&amp;Y$2&amp;$M6&amp;"'!A5:A170"),Légende!$H6))</f>
        <v>0</v>
      </c>
      <c r="Z6" s="154">
        <f ca="1">IF(ISNA(COUNTIF(INDIRECT("'"&amp;Z$2&amp;$M6&amp;"'!A5:A170"),Légende!$H6)),0,COUNTIF(INDIRECT("'"&amp;Z$2&amp;$M6&amp;"'!A5:A170"),Légende!$H6))</f>
        <v>2</v>
      </c>
      <c r="AA6" s="154">
        <f ca="1">IF(ISNA(COUNTIF(INDIRECT("'"&amp;AA$2&amp;$M6&amp;"'!A5:A170"),Légende!$H6)),0,COUNTIF(INDIRECT("'"&amp;AA$2&amp;$M6&amp;"'!A5:A170"),Légende!$H6))</f>
        <v>1</v>
      </c>
      <c r="AB6" s="154">
        <f t="shared" ca="1" si="18"/>
        <v>3</v>
      </c>
      <c r="AC6" s="158">
        <f t="shared" ca="1" si="1"/>
        <v>21</v>
      </c>
      <c r="AD6" s="127">
        <f t="shared" ca="1" si="2"/>
        <v>0</v>
      </c>
      <c r="AE6" s="127">
        <f t="shared" ca="1" si="3"/>
        <v>0</v>
      </c>
      <c r="AF6" s="127">
        <f t="shared" ca="1" si="4"/>
        <v>0</v>
      </c>
      <c r="AG6" s="127">
        <f t="shared" ca="1" si="5"/>
        <v>0</v>
      </c>
      <c r="AH6" s="127">
        <f t="shared" ca="1" si="6"/>
        <v>0</v>
      </c>
      <c r="AI6" s="127">
        <f t="shared" ca="1" si="7"/>
        <v>0</v>
      </c>
      <c r="AJ6" s="127">
        <f t="shared" ca="1" si="8"/>
        <v>0</v>
      </c>
      <c r="AK6" s="124">
        <f t="shared" ca="1" si="19"/>
        <v>23</v>
      </c>
    </row>
    <row r="7" spans="1:37" x14ac:dyDescent="0.25">
      <c r="A7" s="20"/>
      <c r="B7" s="15" t="s">
        <v>47</v>
      </c>
      <c r="C7" s="257" t="s">
        <v>48</v>
      </c>
      <c r="D7" s="257"/>
      <c r="E7" s="257"/>
      <c r="F7" s="20"/>
      <c r="G7" s="95"/>
      <c r="H7" s="44" t="s">
        <v>17</v>
      </c>
      <c r="I7" s="45" t="s">
        <v>113</v>
      </c>
      <c r="J7" s="89" t="s">
        <v>127</v>
      </c>
      <c r="K7" s="1" t="str">
        <f t="shared" si="9"/>
        <v>CC</v>
      </c>
      <c r="L7" s="88" t="s">
        <v>385</v>
      </c>
      <c r="M7" s="88">
        <v>2</v>
      </c>
      <c r="N7" s="165">
        <f t="shared" ca="1" si="10"/>
        <v>223</v>
      </c>
      <c r="O7" s="146">
        <f t="shared" ca="1" si="11"/>
        <v>53</v>
      </c>
      <c r="P7" s="151" t="str">
        <f t="shared" ca="1" si="12"/>
        <v/>
      </c>
      <c r="Q7" s="151">
        <f t="shared" ca="1" si="13"/>
        <v>141</v>
      </c>
      <c r="R7" s="151" t="str">
        <f t="shared" ca="1" si="14"/>
        <v/>
      </c>
      <c r="S7" s="151" t="str">
        <f t="shared" ca="1" si="15"/>
        <v/>
      </c>
      <c r="T7" s="151">
        <f t="shared" ca="1" si="16"/>
        <v>417</v>
      </c>
      <c r="U7" s="167">
        <f t="shared" ca="1" si="17"/>
        <v>7</v>
      </c>
      <c r="V7" s="157">
        <f ca="1">IF(ISNA(COUNTIF(INDIRECT("'"&amp;V$2&amp;$M7&amp;"'!A5:A170"),Légende!$H7)),0,COUNTIF(INDIRECT("'"&amp;V$2&amp;$M7&amp;"'!A5:A170"),Légende!$H7))</f>
        <v>11</v>
      </c>
      <c r="W7" s="154">
        <f ca="1">IF(ISNA(COUNTIF(INDIRECT("'"&amp;W$2&amp;$M7&amp;"'!A5:A170"),Légende!$H7)),0,COUNTIF(INDIRECT("'"&amp;W$2&amp;$M7&amp;"'!A5:A170"),Légende!$H7))</f>
        <v>2</v>
      </c>
      <c r="X7" s="154">
        <f ca="1">IF(ISNA(COUNTIF(INDIRECT("'"&amp;X$2&amp;$M7&amp;"'!A5:A170"),Légende!$H7)),0,COUNTIF(INDIRECT("'"&amp;X$2&amp;$M7&amp;"'!A5:A170"),Légende!$H7))</f>
        <v>5</v>
      </c>
      <c r="Y7" s="154">
        <f ca="1">IF(ISNA(COUNTIF(INDIRECT("'"&amp;Y$2&amp;$M7&amp;"'!A5:A170"),Légende!$H7)),0,COUNTIF(INDIRECT("'"&amp;Y$2&amp;$M7&amp;"'!A5:A170"),Légende!$H7))</f>
        <v>3</v>
      </c>
      <c r="Z7" s="154">
        <f ca="1">IF(ISNA(COUNTIF(INDIRECT("'"&amp;Z$2&amp;$M7&amp;"'!A5:A170"),Légende!$H7)),0,COUNTIF(INDIRECT("'"&amp;Z$2&amp;$M7&amp;"'!A5:A170"),Légende!$H7))</f>
        <v>0</v>
      </c>
      <c r="AA7" s="154">
        <f ca="1">IF(ISNA(COUNTIF(INDIRECT("'"&amp;AA$2&amp;$M7&amp;"'!A5:A170"),Légende!$H7)),0,COUNTIF(INDIRECT("'"&amp;AA$2&amp;$M7&amp;"'!A5:A170"),Légende!$H7))</f>
        <v>2</v>
      </c>
      <c r="AB7" s="154">
        <f t="shared" ca="1" si="18"/>
        <v>23</v>
      </c>
      <c r="AC7" s="158">
        <f t="shared" ca="1" si="1"/>
        <v>5</v>
      </c>
      <c r="AD7" s="127">
        <f t="shared" ca="1" si="2"/>
        <v>20.272727272727273</v>
      </c>
      <c r="AE7" s="127">
        <f t="shared" ca="1" si="3"/>
        <v>26.5</v>
      </c>
      <c r="AF7" s="127">
        <f t="shared" ca="1" si="4"/>
        <v>0</v>
      </c>
      <c r="AG7" s="127">
        <f t="shared" ca="1" si="5"/>
        <v>47</v>
      </c>
      <c r="AH7" s="127">
        <f t="shared" ca="1" si="6"/>
        <v>0</v>
      </c>
      <c r="AI7" s="127">
        <f t="shared" ca="1" si="7"/>
        <v>0</v>
      </c>
      <c r="AJ7" s="127">
        <f t="shared" ca="1" si="8"/>
        <v>93.77272727272728</v>
      </c>
      <c r="AK7" s="124">
        <f t="shared" ca="1" si="19"/>
        <v>13</v>
      </c>
    </row>
    <row r="8" spans="1:37" ht="16.5" thickBot="1" x14ac:dyDescent="0.3">
      <c r="A8" s="20"/>
      <c r="B8" s="15" t="s">
        <v>65</v>
      </c>
      <c r="C8" s="257" t="s">
        <v>66</v>
      </c>
      <c r="D8" s="257"/>
      <c r="E8" s="257"/>
      <c r="F8" s="20"/>
      <c r="G8" s="95"/>
      <c r="H8" s="15" t="s">
        <v>2</v>
      </c>
      <c r="I8" s="23" t="s">
        <v>83</v>
      </c>
      <c r="J8" s="1" t="s">
        <v>79</v>
      </c>
      <c r="K8" s="1" t="str">
        <f t="shared" si="9"/>
        <v>D</v>
      </c>
      <c r="L8" s="88" t="s">
        <v>384</v>
      </c>
      <c r="M8" s="88">
        <v>1</v>
      </c>
      <c r="N8" s="168" t="str">
        <f t="shared" ca="1" si="10"/>
        <v/>
      </c>
      <c r="O8" s="169" t="str">
        <f t="shared" ca="1" si="11"/>
        <v/>
      </c>
      <c r="P8" s="170" t="str">
        <f t="shared" ca="1" si="12"/>
        <v/>
      </c>
      <c r="Q8" s="170" t="str">
        <f t="shared" ca="1" si="13"/>
        <v/>
      </c>
      <c r="R8" s="170" t="str">
        <f t="shared" ca="1" si="14"/>
        <v/>
      </c>
      <c r="S8" s="170" t="str">
        <f t="shared" ca="1" si="15"/>
        <v/>
      </c>
      <c r="T8" s="170">
        <f t="shared" ca="1" si="16"/>
        <v>0</v>
      </c>
      <c r="U8" s="171">
        <f t="shared" ca="1" si="17"/>
        <v>24</v>
      </c>
      <c r="V8" s="159">
        <f ca="1">IF(ISNA(COUNTIF(INDIRECT("'"&amp;V$2&amp;$M8&amp;"'!A5:A170"),Légende!$H8)),0,COUNTIF(INDIRECT("'"&amp;V$2&amp;$M8&amp;"'!A5:A170"),Légende!$H8))</f>
        <v>0</v>
      </c>
      <c r="W8" s="160">
        <f ca="1">IF(ISNA(COUNTIF(INDIRECT("'"&amp;W$2&amp;$M8&amp;"'!A5:A170"),Légende!$H8)),0,COUNTIF(INDIRECT("'"&amp;W$2&amp;$M8&amp;"'!A5:A170"),Légende!$H8))</f>
        <v>0</v>
      </c>
      <c r="X8" s="160">
        <f ca="1">IF(ISNA(COUNTIF(INDIRECT("'"&amp;X$2&amp;$M8&amp;"'!A5:A170"),Légende!$H8)),0,COUNTIF(INDIRECT("'"&amp;X$2&amp;$M8&amp;"'!A5:A170"),Légende!$H8))</f>
        <v>0</v>
      </c>
      <c r="Y8" s="160">
        <f ca="1">IF(ISNA(COUNTIF(INDIRECT("'"&amp;Y$2&amp;$M8&amp;"'!A5:A170"),Légende!$H8)),0,COUNTIF(INDIRECT("'"&amp;Y$2&amp;$M8&amp;"'!A5:A170"),Légende!$H8))</f>
        <v>0</v>
      </c>
      <c r="Z8" s="160">
        <f ca="1">IF(ISNA(COUNTIF(INDIRECT("'"&amp;Z$2&amp;$M8&amp;"'!A5:A170"),Légende!$H8)),0,COUNTIF(INDIRECT("'"&amp;Z$2&amp;$M8&amp;"'!A5:A170"),Légende!$H8))</f>
        <v>0</v>
      </c>
      <c r="AA8" s="160">
        <f ca="1">IF(ISNA(COUNTIF(INDIRECT("'"&amp;AA$2&amp;$M8&amp;"'!A5:A170"),Légende!$H8)),0,COUNTIF(INDIRECT("'"&amp;AA$2&amp;$M8&amp;"'!A5:A170"),Légende!$H8))</f>
        <v>0</v>
      </c>
      <c r="AB8" s="160">
        <f t="shared" ca="1" si="18"/>
        <v>0</v>
      </c>
      <c r="AC8" s="161">
        <f t="shared" ca="1" si="1"/>
        <v>24</v>
      </c>
      <c r="AD8" s="127">
        <f t="shared" ca="1" si="2"/>
        <v>0</v>
      </c>
      <c r="AE8" s="127">
        <f t="shared" ca="1" si="3"/>
        <v>0</v>
      </c>
      <c r="AF8" s="127">
        <f t="shared" ca="1" si="4"/>
        <v>0</v>
      </c>
      <c r="AG8" s="127">
        <f t="shared" ca="1" si="5"/>
        <v>0</v>
      </c>
      <c r="AH8" s="127">
        <f t="shared" ca="1" si="6"/>
        <v>0</v>
      </c>
      <c r="AI8" s="127">
        <f t="shared" ca="1" si="7"/>
        <v>0</v>
      </c>
      <c r="AJ8" s="127">
        <f t="shared" ca="1" si="8"/>
        <v>0</v>
      </c>
      <c r="AK8" s="124">
        <f t="shared" ca="1" si="19"/>
        <v>23</v>
      </c>
    </row>
    <row r="9" spans="1:37" ht="16.5" thickBot="1" x14ac:dyDescent="0.3">
      <c r="A9" s="20"/>
      <c r="B9" s="15" t="s">
        <v>49</v>
      </c>
      <c r="C9" s="257" t="s">
        <v>50</v>
      </c>
      <c r="D9" s="257"/>
      <c r="E9" s="257"/>
      <c r="F9" s="20"/>
      <c r="G9" s="95"/>
      <c r="H9" s="15" t="s">
        <v>104</v>
      </c>
      <c r="I9" s="23"/>
      <c r="J9" s="89"/>
      <c r="K9" s="1" t="str">
        <f t="shared" si="9"/>
        <v>E</v>
      </c>
      <c r="N9" s="164"/>
      <c r="O9" s="164"/>
      <c r="P9" s="164"/>
      <c r="Q9" s="164"/>
      <c r="R9" s="164"/>
      <c r="S9" s="164"/>
      <c r="T9" s="164"/>
      <c r="U9" s="164">
        <f t="shared" ca="1" si="17"/>
        <v>24</v>
      </c>
      <c r="V9" s="72"/>
      <c r="W9" s="72"/>
      <c r="X9" s="72"/>
      <c r="Y9" s="72"/>
      <c r="Z9" s="72"/>
      <c r="AA9" s="72"/>
      <c r="AB9" s="72"/>
      <c r="AC9" s="72">
        <f t="shared" ca="1" si="1"/>
        <v>24</v>
      </c>
      <c r="AD9" s="127">
        <f t="shared" si="2"/>
        <v>0</v>
      </c>
      <c r="AE9" s="127">
        <f t="shared" si="3"/>
        <v>0</v>
      </c>
      <c r="AF9" s="127">
        <f t="shared" si="4"/>
        <v>0</v>
      </c>
      <c r="AG9" s="127">
        <f t="shared" si="5"/>
        <v>0</v>
      </c>
      <c r="AH9" s="127">
        <f t="shared" si="6"/>
        <v>0</v>
      </c>
      <c r="AI9" s="127">
        <f t="shared" si="7"/>
        <v>0</v>
      </c>
      <c r="AJ9" s="127"/>
      <c r="AK9" s="124">
        <f t="shared" ca="1" si="19"/>
        <v>23</v>
      </c>
    </row>
    <row r="10" spans="1:37" x14ac:dyDescent="0.25">
      <c r="A10" s="20"/>
      <c r="B10" s="15" t="s">
        <v>67</v>
      </c>
      <c r="C10" s="257" t="s">
        <v>68</v>
      </c>
      <c r="D10" s="257"/>
      <c r="E10" s="257"/>
      <c r="F10" s="20"/>
      <c r="G10" s="95"/>
      <c r="H10" s="44" t="s">
        <v>103</v>
      </c>
      <c r="I10" s="90" t="s">
        <v>114</v>
      </c>
      <c r="J10" s="89" t="s">
        <v>18</v>
      </c>
      <c r="K10" s="1" t="str">
        <f t="shared" si="9"/>
        <v>EE</v>
      </c>
      <c r="L10" s="88" t="s">
        <v>385</v>
      </c>
      <c r="M10" s="88">
        <v>2</v>
      </c>
      <c r="N10" s="172">
        <f t="shared" ref="N10:N30" ca="1" si="20">IF(ISNA(VLOOKUP($J10,INDIRECT(L10&amp;"!$P$6:$Q$21"),2,FALSE)),"",VLOOKUP($J10,INDIRECT(L10&amp;"!$P$6:$Q$21"),2,FALSE))</f>
        <v>109</v>
      </c>
      <c r="O10" s="173">
        <f t="shared" ref="O10:O30" ca="1" si="21">IF(ISNA(VLOOKUP($J10,INDIRECT($L10&amp;"!$n$6:$o$21"),2,FALSE)),"",VLOOKUP($J10,INDIRECT($L10&amp;"!$n$6:$o$21"),2,FALSE))</f>
        <v>98</v>
      </c>
      <c r="P10" s="174">
        <f t="shared" ref="P10:P30" ca="1" si="22">IF(ISNA(VLOOKUP($J10,INDIRECT($L10&amp;"!$n$24:$o$39"),2,FALSE)),"",VLOOKUP($J10,INDIRECT($L10&amp;"!$n$24:$o$39"),2,FALSE))</f>
        <v>83</v>
      </c>
      <c r="Q10" s="174">
        <f t="shared" ref="Q10:Q30" ca="1" si="23">IF(ISNA(VLOOKUP($J10,INDIRECT($L10&amp;"!$R$6:$S$21"),2,FALSE)),"",VLOOKUP($J10,INDIRECT($L10&amp;"!$R$6:$S$21"),2,FALSE))</f>
        <v>117</v>
      </c>
      <c r="R10" s="174" t="str">
        <f t="shared" ref="R10:R30" ca="1" si="24">IF(ISNA(VLOOKUP($J10,INDIRECT($L10&amp;"!$r$24:$s$39"),2,FALSE)),"",VLOOKUP($J10,INDIRECT($L10&amp;"!$r$24:$s$39"),2,FALSE))</f>
        <v/>
      </c>
      <c r="S10" s="174" t="str">
        <f t="shared" ref="S10:S30" ca="1" si="25">IF(ISNA(VLOOKUP($J10,INDIRECT($L10&amp;"!$p$24:$q$39"),2,FALSE)),"",VLOOKUP($J10,INDIRECT($L10&amp;"!$p$24:$q$39"),2,FALSE))</f>
        <v/>
      </c>
      <c r="T10" s="174">
        <f t="shared" ref="T10:T30" ca="1" si="26">SUM(N10:S10)</f>
        <v>407</v>
      </c>
      <c r="U10" s="175">
        <f t="shared" ca="1" si="17"/>
        <v>8</v>
      </c>
      <c r="V10" s="224">
        <f ca="1">IF(ISNA(COUNTIF(INDIRECT("'"&amp;V$2&amp;$M10&amp;"'!A5:A170"),Légende!$H10)),0,COUNTIF(INDIRECT("'"&amp;V$2&amp;$M10&amp;"'!A5:A170"),Légende!$H10))</f>
        <v>4</v>
      </c>
      <c r="W10" s="162">
        <f ca="1">IF(ISNA(COUNTIF(INDIRECT("'"&amp;W$2&amp;$M10&amp;"'!A5:A170"),Légende!$H10)),0,COUNTIF(INDIRECT("'"&amp;W$2&amp;$M10&amp;"'!A5:A170"),Légende!$H10))</f>
        <v>3</v>
      </c>
      <c r="X10" s="162">
        <f ca="1">IF(ISNA(COUNTIF(INDIRECT("'"&amp;X$2&amp;$M10&amp;"'!A5:A170"),Légende!$H10)),0,COUNTIF(INDIRECT("'"&amp;X$2&amp;$M10&amp;"'!A5:A170"),Légende!$H10))</f>
        <v>3</v>
      </c>
      <c r="Y10" s="162">
        <f ca="1">IF(ISNA(COUNTIF(INDIRECT("'"&amp;Y$2&amp;$M10&amp;"'!A5:A170"),Légende!$H10)),0,COUNTIF(INDIRECT("'"&amp;Y$2&amp;$M10&amp;"'!A5:A170"),Légende!$H10))</f>
        <v>3</v>
      </c>
      <c r="Z10" s="162">
        <f ca="1">IF(ISNA(COUNTIF(INDIRECT("'"&amp;Z$2&amp;$M10&amp;"'!A5:A170"),Légende!$H10)),0,COUNTIF(INDIRECT("'"&amp;Z$2&amp;$M10&amp;"'!A5:A170"),Légende!$H10))</f>
        <v>0</v>
      </c>
      <c r="AA10" s="162">
        <f ca="1">IF(ISNA(COUNTIF(INDIRECT("'"&amp;AA$2&amp;$M10&amp;"'!A5:A170"),Légende!$H10)),0,COUNTIF(INDIRECT("'"&amp;AA$2&amp;$M10&amp;"'!A5:A170"),Légende!$H10))</f>
        <v>0</v>
      </c>
      <c r="AB10" s="162">
        <f t="shared" ref="AB10:AB30" ca="1" si="27">SUM(V10:AA10)</f>
        <v>13</v>
      </c>
      <c r="AC10" s="163">
        <f t="shared" ca="1" si="1"/>
        <v>13</v>
      </c>
      <c r="AD10" s="127">
        <f t="shared" ca="1" si="2"/>
        <v>27.25</v>
      </c>
      <c r="AE10" s="127">
        <f t="shared" ca="1" si="3"/>
        <v>32.666666666666664</v>
      </c>
      <c r="AF10" s="127">
        <f t="shared" ca="1" si="4"/>
        <v>27.666666666666668</v>
      </c>
      <c r="AG10" s="127">
        <f t="shared" ca="1" si="5"/>
        <v>39</v>
      </c>
      <c r="AH10" s="127">
        <f t="shared" ca="1" si="6"/>
        <v>0</v>
      </c>
      <c r="AI10" s="127">
        <f t="shared" ca="1" si="7"/>
        <v>0</v>
      </c>
      <c r="AJ10" s="127">
        <f t="shared" ref="AJ10:AJ30" ca="1" si="28">SUM(AD10:AI10)</f>
        <v>126.58333333333333</v>
      </c>
      <c r="AK10" s="124">
        <f t="shared" ca="1" si="19"/>
        <v>7</v>
      </c>
    </row>
    <row r="11" spans="1:37" x14ac:dyDescent="0.25">
      <c r="A11" s="20"/>
      <c r="B11" s="15" t="s">
        <v>54</v>
      </c>
      <c r="C11" s="257" t="s">
        <v>53</v>
      </c>
      <c r="D11" s="257"/>
      <c r="E11" s="257"/>
      <c r="F11" s="20"/>
      <c r="G11" s="95"/>
      <c r="H11" s="122" t="s">
        <v>92</v>
      </c>
      <c r="I11" s="91" t="s">
        <v>379</v>
      </c>
      <c r="J11" s="136" t="s">
        <v>378</v>
      </c>
      <c r="K11" s="1" t="str">
        <f t="shared" si="9"/>
        <v>F</v>
      </c>
      <c r="L11" s="88" t="s">
        <v>384</v>
      </c>
      <c r="M11" s="88">
        <v>1</v>
      </c>
      <c r="N11" s="165" t="str">
        <f t="shared" ca="1" si="20"/>
        <v/>
      </c>
      <c r="O11" s="146" t="str">
        <f t="shared" ca="1" si="21"/>
        <v/>
      </c>
      <c r="P11" s="151" t="str">
        <f t="shared" ca="1" si="22"/>
        <v/>
      </c>
      <c r="Q11" s="151" t="str">
        <f t="shared" ca="1" si="23"/>
        <v/>
      </c>
      <c r="R11" s="151" t="str">
        <f t="shared" ca="1" si="24"/>
        <v/>
      </c>
      <c r="S11" s="151" t="str">
        <f t="shared" ca="1" si="25"/>
        <v/>
      </c>
      <c r="T11" s="151">
        <f t="shared" ca="1" si="26"/>
        <v>0</v>
      </c>
      <c r="U11" s="167">
        <f t="shared" ca="1" si="17"/>
        <v>24</v>
      </c>
      <c r="V11" s="157">
        <f ca="1">IF(ISNA(COUNTIF(INDIRECT("'"&amp;V$2&amp;$M11&amp;"'!A5:A170"),Légende!$H11)),0,COUNTIF(INDIRECT("'"&amp;V$2&amp;$M11&amp;"'!A5:A170"),Légende!$H11))</f>
        <v>0</v>
      </c>
      <c r="W11" s="154">
        <f ca="1">IF(ISNA(COUNTIF(INDIRECT("'"&amp;W$2&amp;$M11&amp;"'!A5:A170"),Légende!$H11)),0,COUNTIF(INDIRECT("'"&amp;W$2&amp;$M11&amp;"'!A5:A170"),Légende!$H11))</f>
        <v>0</v>
      </c>
      <c r="X11" s="154">
        <f ca="1">IF(ISNA(COUNTIF(INDIRECT("'"&amp;X$2&amp;$M11&amp;"'!A5:A170"),Légende!$H11)),0,COUNTIF(INDIRECT("'"&amp;X$2&amp;$M11&amp;"'!A5:A170"),Légende!$H11))</f>
        <v>0</v>
      </c>
      <c r="Y11" s="154">
        <f ca="1">IF(ISNA(COUNTIF(INDIRECT("'"&amp;Y$2&amp;$M11&amp;"'!A5:A170"),Légende!$H11)),0,COUNTIF(INDIRECT("'"&amp;Y$2&amp;$M11&amp;"'!A5:A170"),Légende!$H11))</f>
        <v>0</v>
      </c>
      <c r="Z11" s="154">
        <f ca="1">IF(ISNA(COUNTIF(INDIRECT("'"&amp;Z$2&amp;$M11&amp;"'!A5:A170"),Légende!$H11)),0,COUNTIF(INDIRECT("'"&amp;Z$2&amp;$M11&amp;"'!A5:A170"),Légende!$H11))</f>
        <v>0</v>
      </c>
      <c r="AA11" s="154">
        <f ca="1">IF(ISNA(COUNTIF(INDIRECT("'"&amp;AA$2&amp;$M11&amp;"'!A5:A170"),Légende!$H11)),0,COUNTIF(INDIRECT("'"&amp;AA$2&amp;$M11&amp;"'!A5:A170"),Légende!$H11))</f>
        <v>0</v>
      </c>
      <c r="AB11" s="154">
        <f t="shared" ca="1" si="27"/>
        <v>0</v>
      </c>
      <c r="AC11" s="158">
        <f t="shared" ca="1" si="1"/>
        <v>24</v>
      </c>
      <c r="AD11" s="127">
        <f t="shared" ca="1" si="2"/>
        <v>0</v>
      </c>
      <c r="AE11" s="127">
        <f t="shared" ca="1" si="3"/>
        <v>0</v>
      </c>
      <c r="AF11" s="127">
        <f t="shared" ca="1" si="4"/>
        <v>0</v>
      </c>
      <c r="AG11" s="127">
        <f t="shared" ca="1" si="5"/>
        <v>0</v>
      </c>
      <c r="AH11" s="127">
        <f t="shared" ca="1" si="6"/>
        <v>0</v>
      </c>
      <c r="AI11" s="127">
        <f t="shared" ca="1" si="7"/>
        <v>0</v>
      </c>
      <c r="AJ11" s="127">
        <f t="shared" ca="1" si="28"/>
        <v>0</v>
      </c>
      <c r="AK11" s="124">
        <f t="shared" ca="1" si="19"/>
        <v>23</v>
      </c>
    </row>
    <row r="12" spans="1:37" x14ac:dyDescent="0.25">
      <c r="A12" s="20"/>
      <c r="B12" s="15" t="s">
        <v>69</v>
      </c>
      <c r="C12" s="257" t="s">
        <v>70</v>
      </c>
      <c r="D12" s="257"/>
      <c r="E12" s="257"/>
      <c r="F12" s="20"/>
      <c r="G12" s="95"/>
      <c r="H12" s="15" t="s">
        <v>85</v>
      </c>
      <c r="I12" s="23" t="s">
        <v>109</v>
      </c>
      <c r="J12" s="1" t="s">
        <v>130</v>
      </c>
      <c r="K12" s="1" t="str">
        <f t="shared" si="9"/>
        <v>G</v>
      </c>
      <c r="L12" s="88" t="s">
        <v>384</v>
      </c>
      <c r="M12" s="88">
        <v>1</v>
      </c>
      <c r="N12" s="165">
        <f t="shared" ca="1" si="20"/>
        <v>282</v>
      </c>
      <c r="O12" s="146">
        <f t="shared" ca="1" si="21"/>
        <v>54</v>
      </c>
      <c r="P12" s="151">
        <f t="shared" ca="1" si="22"/>
        <v>24</v>
      </c>
      <c r="Q12" s="151" t="str">
        <f t="shared" ca="1" si="23"/>
        <v/>
      </c>
      <c r="R12" s="151" t="str">
        <f t="shared" ca="1" si="24"/>
        <v/>
      </c>
      <c r="S12" s="151" t="str">
        <f t="shared" ca="1" si="25"/>
        <v/>
      </c>
      <c r="T12" s="151">
        <f t="shared" ca="1" si="26"/>
        <v>360</v>
      </c>
      <c r="U12" s="167">
        <f t="shared" ca="1" si="17"/>
        <v>11</v>
      </c>
      <c r="V12" s="157">
        <f ca="1">IF(ISNA(COUNTIF(INDIRECT("'"&amp;V$2&amp;$M12&amp;"'!A5:A170"),Légende!$H12)),0,COUNTIF(INDIRECT("'"&amp;V$2&amp;$M12&amp;"'!A5:A170"),Légende!$H12))</f>
        <v>12</v>
      </c>
      <c r="W12" s="154">
        <f ca="1">IF(ISNA(COUNTIF(INDIRECT("'"&amp;W$2&amp;$M12&amp;"'!A5:A170"),Légende!$H12)),0,COUNTIF(INDIRECT("'"&amp;W$2&amp;$M12&amp;"'!A5:A170"),Légende!$H12))</f>
        <v>4</v>
      </c>
      <c r="X12" s="154">
        <f ca="1">IF(ISNA(COUNTIF(INDIRECT("'"&amp;X$2&amp;$M12&amp;"'!A5:A170"),Légende!$H12)),0,COUNTIF(INDIRECT("'"&amp;X$2&amp;$M12&amp;"'!A5:A170"),Légende!$H12))</f>
        <v>1</v>
      </c>
      <c r="Y12" s="154">
        <f ca="1">IF(ISNA(COUNTIF(INDIRECT("'"&amp;Y$2&amp;$M12&amp;"'!A5:A170"),Légende!$H12)),0,COUNTIF(INDIRECT("'"&amp;Y$2&amp;$M12&amp;"'!A5:A170"),Légende!$H12))</f>
        <v>0</v>
      </c>
      <c r="Z12" s="154">
        <f ca="1">IF(ISNA(COUNTIF(INDIRECT("'"&amp;Z$2&amp;$M12&amp;"'!A5:A170"),Légende!$H12)),0,COUNTIF(INDIRECT("'"&amp;Z$2&amp;$M12&amp;"'!A5:A170"),Légende!$H12))</f>
        <v>0</v>
      </c>
      <c r="AA12" s="154">
        <f ca="1">IF(ISNA(COUNTIF(INDIRECT("'"&amp;AA$2&amp;$M12&amp;"'!A5:A170"),Légende!$H12)),0,COUNTIF(INDIRECT("'"&amp;AA$2&amp;$M12&amp;"'!A5:A170"),Légende!$H12))</f>
        <v>0</v>
      </c>
      <c r="AB12" s="154">
        <f t="shared" ca="1" si="27"/>
        <v>17</v>
      </c>
      <c r="AC12" s="158">
        <f t="shared" ca="1" si="1"/>
        <v>11</v>
      </c>
      <c r="AD12" s="127">
        <f t="shared" ca="1" si="2"/>
        <v>23.5</v>
      </c>
      <c r="AE12" s="127">
        <f t="shared" ca="1" si="3"/>
        <v>13.5</v>
      </c>
      <c r="AF12" s="127">
        <f t="shared" ca="1" si="4"/>
        <v>24</v>
      </c>
      <c r="AG12" s="127">
        <f t="shared" ca="1" si="5"/>
        <v>0</v>
      </c>
      <c r="AH12" s="127">
        <f t="shared" ca="1" si="6"/>
        <v>0</v>
      </c>
      <c r="AI12" s="127">
        <f t="shared" ca="1" si="7"/>
        <v>0</v>
      </c>
      <c r="AJ12" s="127">
        <f t="shared" ca="1" si="28"/>
        <v>61</v>
      </c>
      <c r="AK12" s="124">
        <f t="shared" ca="1" si="19"/>
        <v>17</v>
      </c>
    </row>
    <row r="13" spans="1:37" x14ac:dyDescent="0.25">
      <c r="A13" s="20"/>
      <c r="B13" s="15" t="s">
        <v>51</v>
      </c>
      <c r="C13" s="257" t="s">
        <v>52</v>
      </c>
      <c r="D13" s="257"/>
      <c r="E13" s="257"/>
      <c r="F13" s="20"/>
      <c r="G13" s="95"/>
      <c r="H13" s="122" t="s">
        <v>163</v>
      </c>
      <c r="I13" s="91" t="s">
        <v>164</v>
      </c>
      <c r="J13" s="89" t="s">
        <v>165</v>
      </c>
      <c r="K13" s="1" t="str">
        <f t="shared" si="9"/>
        <v>H</v>
      </c>
      <c r="L13" s="88" t="s">
        <v>385</v>
      </c>
      <c r="M13" s="88">
        <v>2</v>
      </c>
      <c r="N13" s="165">
        <f t="shared" ca="1" si="20"/>
        <v>356</v>
      </c>
      <c r="O13" s="146">
        <f t="shared" ca="1" si="21"/>
        <v>51</v>
      </c>
      <c r="P13" s="151" t="str">
        <f t="shared" ca="1" si="22"/>
        <v/>
      </c>
      <c r="Q13" s="151">
        <f t="shared" ca="1" si="23"/>
        <v>117</v>
      </c>
      <c r="R13" s="151" t="str">
        <f t="shared" ca="1" si="24"/>
        <v/>
      </c>
      <c r="S13" s="151" t="str">
        <f t="shared" ca="1" si="25"/>
        <v/>
      </c>
      <c r="T13" s="151">
        <f t="shared" ca="1" si="26"/>
        <v>524</v>
      </c>
      <c r="U13" s="167">
        <f t="shared" ca="1" si="17"/>
        <v>5</v>
      </c>
      <c r="V13" s="157">
        <f ca="1">IF(ISNA(COUNTIF(INDIRECT("'"&amp;V$2&amp;$M13&amp;"'!A5:A170"),Légende!$H13)),0,COUNTIF(INDIRECT("'"&amp;V$2&amp;$M13&amp;"'!A5:A170"),Légende!$H13))</f>
        <v>11</v>
      </c>
      <c r="W13" s="154">
        <f ca="1">IF(ISNA(COUNTIF(INDIRECT("'"&amp;W$2&amp;$M13&amp;"'!A5:A170"),Légende!$H13)),0,COUNTIF(INDIRECT("'"&amp;W$2&amp;$M13&amp;"'!A5:A170"),Légende!$H13))</f>
        <v>2</v>
      </c>
      <c r="X13" s="154">
        <f ca="1">IF(ISNA(COUNTIF(INDIRECT("'"&amp;X$2&amp;$M13&amp;"'!A5:A170"),Légende!$H13)),0,COUNTIF(INDIRECT("'"&amp;X$2&amp;$M13&amp;"'!A5:A170"),Légende!$H13))</f>
        <v>7</v>
      </c>
      <c r="Y13" s="154">
        <f ca="1">IF(ISNA(COUNTIF(INDIRECT("'"&amp;Y$2&amp;$M13&amp;"'!A5:A170"),Légende!$H13)),0,COUNTIF(INDIRECT("'"&amp;Y$2&amp;$M13&amp;"'!A5:A170"),Légende!$H13))</f>
        <v>2</v>
      </c>
      <c r="Z13" s="154">
        <f ca="1">IF(ISNA(COUNTIF(INDIRECT("'"&amp;Z$2&amp;$M13&amp;"'!A5:A170"),Légende!$H13)),0,COUNTIF(INDIRECT("'"&amp;Z$2&amp;$M13&amp;"'!A5:A170"),Légende!$H13))</f>
        <v>1</v>
      </c>
      <c r="AA13" s="154">
        <f ca="1">IF(ISNA(COUNTIF(INDIRECT("'"&amp;AA$2&amp;$M13&amp;"'!A5:A170"),Légende!$H13)),0,COUNTIF(INDIRECT("'"&amp;AA$2&amp;$M13&amp;"'!A5:A170"),Légende!$H13))</f>
        <v>1</v>
      </c>
      <c r="AB13" s="154">
        <f t="shared" ca="1" si="27"/>
        <v>24</v>
      </c>
      <c r="AC13" s="158">
        <f t="shared" ca="1" si="1"/>
        <v>4</v>
      </c>
      <c r="AD13" s="127">
        <f ca="1">IF(OR(V13=0,V13="",N13=""),0,N13/V13)</f>
        <v>32.363636363636367</v>
      </c>
      <c r="AE13" s="127">
        <f t="shared" ca="1" si="3"/>
        <v>25.5</v>
      </c>
      <c r="AF13" s="127">
        <f t="shared" ca="1" si="4"/>
        <v>0</v>
      </c>
      <c r="AG13" s="127">
        <f t="shared" ca="1" si="5"/>
        <v>58.5</v>
      </c>
      <c r="AH13" s="127">
        <f t="shared" ca="1" si="6"/>
        <v>0</v>
      </c>
      <c r="AI13" s="127">
        <f t="shared" ca="1" si="7"/>
        <v>0</v>
      </c>
      <c r="AJ13" s="127">
        <f t="shared" ca="1" si="28"/>
        <v>116.36363636363637</v>
      </c>
      <c r="AK13" s="124">
        <f t="shared" ca="1" si="19"/>
        <v>9</v>
      </c>
    </row>
    <row r="14" spans="1:37" x14ac:dyDescent="0.25">
      <c r="A14" s="20"/>
      <c r="B14" s="2" t="s">
        <v>71</v>
      </c>
      <c r="C14" s="269" t="s">
        <v>115</v>
      </c>
      <c r="D14" s="269"/>
      <c r="E14" s="269"/>
      <c r="F14" s="20"/>
      <c r="G14" s="95"/>
      <c r="H14" s="15" t="s">
        <v>88</v>
      </c>
      <c r="I14" s="23" t="s">
        <v>110</v>
      </c>
      <c r="J14" s="1" t="s">
        <v>81</v>
      </c>
      <c r="K14" s="1" t="str">
        <f t="shared" si="9"/>
        <v>J</v>
      </c>
      <c r="L14" s="88" t="s">
        <v>384</v>
      </c>
      <c r="M14" s="88">
        <v>1</v>
      </c>
      <c r="N14" s="165">
        <f t="shared" ca="1" si="20"/>
        <v>92</v>
      </c>
      <c r="O14" s="146">
        <f t="shared" ca="1" si="21"/>
        <v>53</v>
      </c>
      <c r="P14" s="151">
        <f t="shared" ca="1" si="22"/>
        <v>54</v>
      </c>
      <c r="Q14" s="151">
        <f t="shared" ca="1" si="23"/>
        <v>30</v>
      </c>
      <c r="R14" s="151">
        <f t="shared" ca="1" si="24"/>
        <v>156</v>
      </c>
      <c r="S14" s="151" t="str">
        <f t="shared" ca="1" si="25"/>
        <v/>
      </c>
      <c r="T14" s="151">
        <f t="shared" ca="1" si="26"/>
        <v>385</v>
      </c>
      <c r="U14" s="167">
        <f t="shared" ca="1" si="17"/>
        <v>9</v>
      </c>
      <c r="V14" s="157">
        <f ca="1">IF(ISNA(COUNTIF(INDIRECT("'"&amp;V$2&amp;$M14&amp;"'!A5:A170"),Légende!$H14)),0,COUNTIF(INDIRECT("'"&amp;V$2&amp;$M14&amp;"'!A5:A170"),Légende!$H14))</f>
        <v>10</v>
      </c>
      <c r="W14" s="154">
        <f ca="1">IF(ISNA(COUNTIF(INDIRECT("'"&amp;W$2&amp;$M14&amp;"'!A5:A170"),Légende!$H14)),0,COUNTIF(INDIRECT("'"&amp;W$2&amp;$M14&amp;"'!A5:A170"),Légende!$H14))</f>
        <v>2</v>
      </c>
      <c r="X14" s="154">
        <f ca="1">IF(ISNA(COUNTIF(INDIRECT("'"&amp;X$2&amp;$M14&amp;"'!A5:A170"),Légende!$H14)),0,COUNTIF(INDIRECT("'"&amp;X$2&amp;$M14&amp;"'!A5:A170"),Légende!$H14))</f>
        <v>2</v>
      </c>
      <c r="Y14" s="154">
        <f ca="1">IF(ISNA(COUNTIF(INDIRECT("'"&amp;Y$2&amp;$M14&amp;"'!A5:A170"),Légende!$H14)),0,COUNTIF(INDIRECT("'"&amp;Y$2&amp;$M14&amp;"'!A5:A170"),Légende!$H14))</f>
        <v>1</v>
      </c>
      <c r="Z14" s="154">
        <f ca="1">IF(ISNA(COUNTIF(INDIRECT("'"&amp;Z$2&amp;$M14&amp;"'!A5:A170"),Légende!$H14)),0,COUNTIF(INDIRECT("'"&amp;Z$2&amp;$M14&amp;"'!A5:A170"),Légende!$H14))</f>
        <v>4</v>
      </c>
      <c r="AA14" s="154">
        <f ca="1">IF(ISNA(COUNTIF(INDIRECT("'"&amp;AA$2&amp;$M14&amp;"'!A5:A170"),Légende!$H14)),0,COUNTIF(INDIRECT("'"&amp;AA$2&amp;$M14&amp;"'!A5:A170"),Légende!$H14))</f>
        <v>0</v>
      </c>
      <c r="AB14" s="154">
        <f t="shared" ca="1" si="27"/>
        <v>19</v>
      </c>
      <c r="AC14" s="158">
        <f t="shared" ca="1" si="1"/>
        <v>8</v>
      </c>
      <c r="AD14" s="127">
        <f t="shared" ref="AD14:AD30" ca="1" si="29">IF(OR(V14=0,V14="",N14=""),0,N14/V14)</f>
        <v>9.1999999999999993</v>
      </c>
      <c r="AE14" s="127">
        <f t="shared" ca="1" si="3"/>
        <v>26.5</v>
      </c>
      <c r="AF14" s="127">
        <f t="shared" ca="1" si="4"/>
        <v>27</v>
      </c>
      <c r="AG14" s="127">
        <f t="shared" ca="1" si="5"/>
        <v>30</v>
      </c>
      <c r="AH14" s="127">
        <f t="shared" ca="1" si="6"/>
        <v>39</v>
      </c>
      <c r="AI14" s="127">
        <f t="shared" ca="1" si="7"/>
        <v>0</v>
      </c>
      <c r="AJ14" s="127">
        <f t="shared" ca="1" si="28"/>
        <v>131.69999999999999</v>
      </c>
      <c r="AK14" s="124">
        <f t="shared" ca="1" si="19"/>
        <v>4</v>
      </c>
    </row>
    <row r="15" spans="1:37" x14ac:dyDescent="0.25">
      <c r="A15" s="20"/>
      <c r="B15" s="2" t="s">
        <v>55</v>
      </c>
      <c r="C15" s="257" t="s">
        <v>116</v>
      </c>
      <c r="D15" s="257"/>
      <c r="E15" s="257"/>
      <c r="F15" s="20"/>
      <c r="G15" s="95"/>
      <c r="H15" s="44" t="s">
        <v>20</v>
      </c>
      <c r="I15" s="90" t="s">
        <v>111</v>
      </c>
      <c r="J15" s="89" t="s">
        <v>57</v>
      </c>
      <c r="K15" s="1" t="str">
        <f t="shared" si="9"/>
        <v>K</v>
      </c>
      <c r="L15" s="88" t="s">
        <v>385</v>
      </c>
      <c r="M15" s="88">
        <v>2</v>
      </c>
      <c r="N15" s="165">
        <f t="shared" ca="1" si="20"/>
        <v>455</v>
      </c>
      <c r="O15" s="146">
        <f t="shared" ca="1" si="21"/>
        <v>344</v>
      </c>
      <c r="P15" s="151" t="str">
        <f t="shared" ca="1" si="22"/>
        <v/>
      </c>
      <c r="Q15" s="151">
        <f t="shared" ca="1" si="23"/>
        <v>238</v>
      </c>
      <c r="R15" s="151" t="str">
        <f t="shared" ca="1" si="24"/>
        <v/>
      </c>
      <c r="S15" s="151" t="str">
        <f t="shared" ca="1" si="25"/>
        <v/>
      </c>
      <c r="T15" s="151">
        <f t="shared" ca="1" si="26"/>
        <v>1037</v>
      </c>
      <c r="U15" s="167">
        <f t="shared" ca="1" si="17"/>
        <v>1</v>
      </c>
      <c r="V15" s="157">
        <f ca="1">IF(ISNA(COUNTIF(INDIRECT("'"&amp;V$2&amp;$M15&amp;"'!A5:A170"),Légende!$H15)),0,COUNTIF(INDIRECT("'"&amp;V$2&amp;$M15&amp;"'!A5:A170"),Légende!$H15))</f>
        <v>15</v>
      </c>
      <c r="W15" s="154">
        <f ca="1">IF(ISNA(COUNTIF(INDIRECT("'"&amp;W$2&amp;$M15&amp;"'!A5:A170"),Légende!$H15)),0,COUNTIF(INDIRECT("'"&amp;W$2&amp;$M15&amp;"'!A5:A170"),Légende!$H15))</f>
        <v>10</v>
      </c>
      <c r="X15" s="154">
        <f ca="1">IF(ISNA(COUNTIF(INDIRECT("'"&amp;X$2&amp;$M15&amp;"'!A5:A170"),Légende!$H15)),0,COUNTIF(INDIRECT("'"&amp;X$2&amp;$M15&amp;"'!A5:A170"),Légende!$H15))</f>
        <v>11</v>
      </c>
      <c r="Y15" s="154">
        <f ca="1">IF(ISNA(COUNTIF(INDIRECT("'"&amp;Y$2&amp;$M15&amp;"'!A5:A170"),Légende!$H15)),0,COUNTIF(INDIRECT("'"&amp;Y$2&amp;$M15&amp;"'!A5:A170"),Légende!$H15))</f>
        <v>7</v>
      </c>
      <c r="Z15" s="154">
        <f ca="1">IF(ISNA(COUNTIF(INDIRECT("'"&amp;Z$2&amp;$M15&amp;"'!A5:A170"),Légende!$H15)),0,COUNTIF(INDIRECT("'"&amp;Z$2&amp;$M15&amp;"'!A5:A170"),Légende!$H15))</f>
        <v>4</v>
      </c>
      <c r="AA15" s="154">
        <f ca="1">IF(ISNA(COUNTIF(INDIRECT("'"&amp;AA$2&amp;$M15&amp;"'!A5:A170"),Légende!$H15)),0,COUNTIF(INDIRECT("'"&amp;AA$2&amp;$M15&amp;"'!A5:A170"),Légende!$H15))</f>
        <v>0</v>
      </c>
      <c r="AB15" s="154">
        <f t="shared" ca="1" si="27"/>
        <v>47</v>
      </c>
      <c r="AC15" s="158">
        <f t="shared" ca="1" si="1"/>
        <v>1</v>
      </c>
      <c r="AD15" s="127">
        <f t="shared" ca="1" si="29"/>
        <v>30.333333333333332</v>
      </c>
      <c r="AE15" s="127">
        <f t="shared" ca="1" si="3"/>
        <v>34.4</v>
      </c>
      <c r="AF15" s="127">
        <f t="shared" ca="1" si="4"/>
        <v>0</v>
      </c>
      <c r="AG15" s="127">
        <f t="shared" ca="1" si="5"/>
        <v>34</v>
      </c>
      <c r="AH15" s="127">
        <f t="shared" ca="1" si="6"/>
        <v>0</v>
      </c>
      <c r="AI15" s="127">
        <f t="shared" ca="1" si="7"/>
        <v>0</v>
      </c>
      <c r="AJ15" s="127">
        <f t="shared" ca="1" si="28"/>
        <v>98.733333333333334</v>
      </c>
      <c r="AK15" s="124">
        <f t="shared" ca="1" si="19"/>
        <v>12</v>
      </c>
    </row>
    <row r="16" spans="1:37" x14ac:dyDescent="0.25">
      <c r="A16" s="20"/>
      <c r="B16" s="15"/>
      <c r="C16" s="260"/>
      <c r="D16" s="260"/>
      <c r="E16" s="260"/>
      <c r="F16" s="260"/>
      <c r="G16" s="95"/>
      <c r="H16" s="15" t="s">
        <v>89</v>
      </c>
      <c r="I16" s="23" t="s">
        <v>161</v>
      </c>
      <c r="J16" s="1" t="s">
        <v>155</v>
      </c>
      <c r="K16" s="1" t="str">
        <f t="shared" si="9"/>
        <v>L</v>
      </c>
      <c r="L16" s="88" t="s">
        <v>384</v>
      </c>
      <c r="M16" s="88">
        <v>1</v>
      </c>
      <c r="N16" s="165">
        <f t="shared" ca="1" si="20"/>
        <v>88</v>
      </c>
      <c r="O16" s="146" t="str">
        <f t="shared" ca="1" si="21"/>
        <v/>
      </c>
      <c r="P16" s="151">
        <f t="shared" ca="1" si="22"/>
        <v>120</v>
      </c>
      <c r="Q16" s="151">
        <f t="shared" ca="1" si="23"/>
        <v>179</v>
      </c>
      <c r="R16" s="151" t="str">
        <f t="shared" ca="1" si="24"/>
        <v/>
      </c>
      <c r="S16" s="151">
        <f t="shared" ca="1" si="25"/>
        <v>48</v>
      </c>
      <c r="T16" s="151">
        <f t="shared" ca="1" si="26"/>
        <v>435</v>
      </c>
      <c r="U16" s="167">
        <f t="shared" ca="1" si="17"/>
        <v>6</v>
      </c>
      <c r="V16" s="157">
        <f ca="1">IF(ISNA(COUNTIF(INDIRECT("'"&amp;V$2&amp;$M16&amp;"'!A5:A170"),Légende!$H16)),0,COUNTIF(INDIRECT("'"&amp;V$2&amp;$M16&amp;"'!A5:A170"),Légende!$H16))</f>
        <v>7</v>
      </c>
      <c r="W16" s="154">
        <f ca="1">IF(ISNA(COUNTIF(INDIRECT("'"&amp;W$2&amp;$M16&amp;"'!A5:A170"),Légende!$H16)),0,COUNTIF(INDIRECT("'"&amp;W$2&amp;$M16&amp;"'!A5:A170"),Légende!$H16))</f>
        <v>1</v>
      </c>
      <c r="X16" s="154">
        <f ca="1">IF(ISNA(COUNTIF(INDIRECT("'"&amp;X$2&amp;$M16&amp;"'!A5:A170"),Légende!$H16)),0,COUNTIF(INDIRECT("'"&amp;X$2&amp;$M16&amp;"'!A5:A170"),Légende!$H16))</f>
        <v>6</v>
      </c>
      <c r="Y16" s="154">
        <f ca="1">IF(ISNA(COUNTIF(INDIRECT("'"&amp;Y$2&amp;$M16&amp;"'!A5:A170"),Légende!$H16)),0,COUNTIF(INDIRECT("'"&amp;Y$2&amp;$M16&amp;"'!A5:A170"),Légende!$H16))</f>
        <v>5</v>
      </c>
      <c r="Z16" s="154">
        <f ca="1">IF(ISNA(COUNTIF(INDIRECT("'"&amp;Z$2&amp;$M16&amp;"'!A5:A170"),Légende!$H16)),0,COUNTIF(INDIRECT("'"&amp;Z$2&amp;$M16&amp;"'!A5:A170"),Légende!$H16))</f>
        <v>0</v>
      </c>
      <c r="AA16" s="154">
        <f ca="1">IF(ISNA(COUNTIF(INDIRECT("'"&amp;AA$2&amp;$M16&amp;"'!A5:A170"),Légende!$H16)),0,COUNTIF(INDIRECT("'"&amp;AA$2&amp;$M16&amp;"'!A5:A170"),Légende!$H16))</f>
        <v>1</v>
      </c>
      <c r="AB16" s="154">
        <f t="shared" ca="1" si="27"/>
        <v>20</v>
      </c>
      <c r="AC16" s="158">
        <f t="shared" ca="1" si="1"/>
        <v>7</v>
      </c>
      <c r="AD16" s="127">
        <f t="shared" ca="1" si="29"/>
        <v>12.571428571428571</v>
      </c>
      <c r="AE16" s="127">
        <f t="shared" ca="1" si="3"/>
        <v>0</v>
      </c>
      <c r="AF16" s="127">
        <f t="shared" ca="1" si="4"/>
        <v>20</v>
      </c>
      <c r="AG16" s="127">
        <f t="shared" ca="1" si="5"/>
        <v>35.799999999999997</v>
      </c>
      <c r="AH16" s="127">
        <f t="shared" ca="1" si="6"/>
        <v>0</v>
      </c>
      <c r="AI16" s="127">
        <f t="shared" ca="1" si="7"/>
        <v>48</v>
      </c>
      <c r="AJ16" s="127">
        <f t="shared" ca="1" si="28"/>
        <v>116.37142857142857</v>
      </c>
      <c r="AK16" s="124">
        <f t="shared" ca="1" si="19"/>
        <v>8</v>
      </c>
    </row>
    <row r="17" spans="1:37" x14ac:dyDescent="0.25">
      <c r="A17" s="20"/>
      <c r="B17" s="15" t="s">
        <v>117</v>
      </c>
      <c r="C17" s="260" t="s">
        <v>118</v>
      </c>
      <c r="D17" s="260"/>
      <c r="E17" s="260"/>
      <c r="F17" s="260"/>
      <c r="G17" s="95"/>
      <c r="H17" s="122" t="s">
        <v>3</v>
      </c>
      <c r="I17" s="91" t="s">
        <v>608</v>
      </c>
      <c r="J17" s="1" t="s">
        <v>609</v>
      </c>
      <c r="K17" s="1" t="str">
        <f t="shared" si="9"/>
        <v>M</v>
      </c>
      <c r="L17" s="88" t="s">
        <v>385</v>
      </c>
      <c r="M17" s="88">
        <v>1</v>
      </c>
      <c r="N17" s="165">
        <f t="shared" ca="1" si="20"/>
        <v>139</v>
      </c>
      <c r="O17" s="146">
        <f t="shared" ca="1" si="21"/>
        <v>42</v>
      </c>
      <c r="P17" s="151">
        <f t="shared" ca="1" si="22"/>
        <v>78</v>
      </c>
      <c r="Q17" s="151">
        <f t="shared" ca="1" si="23"/>
        <v>77</v>
      </c>
      <c r="R17" s="151" t="str">
        <f t="shared" ca="1" si="24"/>
        <v/>
      </c>
      <c r="S17" s="151" t="str">
        <f t="shared" ca="1" si="25"/>
        <v/>
      </c>
      <c r="T17" s="151">
        <f t="shared" ca="1" si="26"/>
        <v>336</v>
      </c>
      <c r="U17" s="167">
        <f t="shared" ca="1" si="17"/>
        <v>14</v>
      </c>
      <c r="V17" s="157">
        <f ca="1">IF(ISNA(COUNTIF(INDIRECT("'"&amp;V$2&amp;$M17&amp;"'!A5:A170"),Légende!$H17)),0,COUNTIF(INDIRECT("'"&amp;V$2&amp;$M17&amp;"'!A5:A170"),Légende!$H17))</f>
        <v>0</v>
      </c>
      <c r="W17" s="154">
        <f ca="1">IF(ISNA(COUNTIF(INDIRECT("'"&amp;W$2&amp;$M17&amp;"'!A5:A170"),Légende!$H17)),0,COUNTIF(INDIRECT("'"&amp;W$2&amp;$M17&amp;"'!A5:A170"),Légende!$H17))</f>
        <v>0</v>
      </c>
      <c r="X17" s="154">
        <f ca="1">IF(ISNA(COUNTIF(INDIRECT("'"&amp;X$2&amp;$M17&amp;"'!A5:A170"),Légende!$H17)),0,COUNTIF(INDIRECT("'"&amp;X$2&amp;$M17&amp;"'!A5:A170"),Légende!$H17))</f>
        <v>0</v>
      </c>
      <c r="Y17" s="154">
        <f ca="1">IF(ISNA(COUNTIF(INDIRECT("'"&amp;Y$2&amp;$M17&amp;"'!A5:A170"),Légende!$H17)),0,COUNTIF(INDIRECT("'"&amp;Y$2&amp;$M17&amp;"'!A5:A170"),Légende!$H17))</f>
        <v>0</v>
      </c>
      <c r="Z17" s="154">
        <f ca="1">IF(ISNA(COUNTIF(INDIRECT("'"&amp;Z$2&amp;$M17&amp;"'!A5:A170"),Légende!$H17)),0,COUNTIF(INDIRECT("'"&amp;Z$2&amp;$M17&amp;"'!A5:A170"),Légende!$H17))</f>
        <v>0</v>
      </c>
      <c r="AA17" s="154">
        <f ca="1">IF(ISNA(COUNTIF(INDIRECT("'"&amp;AA$2&amp;$M17&amp;"'!A5:A170"),Légende!$H17)),0,COUNTIF(INDIRECT("'"&amp;AA$2&amp;$M17&amp;"'!A5:A170"),Légende!$H17))</f>
        <v>0</v>
      </c>
      <c r="AB17" s="154">
        <f t="shared" ca="1" si="27"/>
        <v>0</v>
      </c>
      <c r="AC17" s="158">
        <f t="shared" ca="1" si="1"/>
        <v>24</v>
      </c>
      <c r="AD17" s="127">
        <f t="shared" ca="1" si="29"/>
        <v>0</v>
      </c>
      <c r="AE17" s="127">
        <f t="shared" ca="1" si="3"/>
        <v>0</v>
      </c>
      <c r="AF17" s="127">
        <f t="shared" ca="1" si="4"/>
        <v>0</v>
      </c>
      <c r="AG17" s="127">
        <f t="shared" ca="1" si="5"/>
        <v>0</v>
      </c>
      <c r="AH17" s="127">
        <f t="shared" ca="1" si="6"/>
        <v>0</v>
      </c>
      <c r="AI17" s="127">
        <f t="shared" ca="1" si="7"/>
        <v>0</v>
      </c>
      <c r="AJ17" s="127">
        <f t="shared" ca="1" si="28"/>
        <v>0</v>
      </c>
      <c r="AK17" s="124">
        <f t="shared" ca="1" si="19"/>
        <v>23</v>
      </c>
    </row>
    <row r="18" spans="1:37" x14ac:dyDescent="0.25">
      <c r="A18" s="20"/>
      <c r="B18" s="15" t="s">
        <v>125</v>
      </c>
      <c r="C18" s="260" t="s">
        <v>119</v>
      </c>
      <c r="D18" s="260"/>
      <c r="E18" s="260"/>
      <c r="F18" s="260"/>
      <c r="G18" s="95"/>
      <c r="H18" s="15" t="s">
        <v>149</v>
      </c>
      <c r="I18" s="23" t="s">
        <v>166</v>
      </c>
      <c r="J18" s="89" t="s">
        <v>168</v>
      </c>
      <c r="K18" s="1" t="str">
        <f t="shared" si="9"/>
        <v>N</v>
      </c>
      <c r="L18" s="88" t="s">
        <v>384</v>
      </c>
      <c r="M18" s="88">
        <v>1</v>
      </c>
      <c r="N18" s="165">
        <f t="shared" ca="1" si="20"/>
        <v>46</v>
      </c>
      <c r="O18" s="146">
        <f t="shared" ca="1" si="21"/>
        <v>57</v>
      </c>
      <c r="P18" s="151">
        <f t="shared" ca="1" si="22"/>
        <v>90</v>
      </c>
      <c r="Q18" s="151">
        <f t="shared" ca="1" si="23"/>
        <v>26</v>
      </c>
      <c r="R18" s="151">
        <f t="shared" ca="1" si="24"/>
        <v>23</v>
      </c>
      <c r="S18" s="151">
        <f t="shared" ca="1" si="25"/>
        <v>36</v>
      </c>
      <c r="T18" s="151">
        <f t="shared" ca="1" si="26"/>
        <v>278</v>
      </c>
      <c r="U18" s="167">
        <f t="shared" ca="1" si="17"/>
        <v>16</v>
      </c>
      <c r="V18" s="157">
        <f ca="1">IF(ISNA(COUNTIF(INDIRECT("'"&amp;V$2&amp;$M18&amp;"'!A5:A170"),Légende!$H18)),0,COUNTIF(INDIRECT("'"&amp;V$2&amp;$M18&amp;"'!A5:A170"),Légende!$H18))</f>
        <v>2</v>
      </c>
      <c r="W18" s="154">
        <f ca="1">IF(ISNA(COUNTIF(INDIRECT("'"&amp;W$2&amp;$M18&amp;"'!A5:A170"),Légende!$H18)),0,COUNTIF(INDIRECT("'"&amp;W$2&amp;$M18&amp;"'!A5:A170"),Légende!$H18))</f>
        <v>1</v>
      </c>
      <c r="X18" s="154">
        <f ca="1">IF(ISNA(COUNTIF(INDIRECT("'"&amp;X$2&amp;$M18&amp;"'!A5:A170"),Légende!$H18)),0,COUNTIF(INDIRECT("'"&amp;X$2&amp;$M18&amp;"'!A5:A170"),Légende!$H18))</f>
        <v>3</v>
      </c>
      <c r="Y18" s="154">
        <f ca="1">IF(ISNA(COUNTIF(INDIRECT("'"&amp;Y$2&amp;$M18&amp;"'!A5:A170"),Légende!$H18)),0,COUNTIF(INDIRECT("'"&amp;Y$2&amp;$M18&amp;"'!A5:A170"),Légende!$H18))</f>
        <v>2</v>
      </c>
      <c r="Z18" s="154">
        <f ca="1">IF(ISNA(COUNTIF(INDIRECT("'"&amp;Z$2&amp;$M18&amp;"'!A5:A170"),Légende!$H18)),0,COUNTIF(INDIRECT("'"&amp;Z$2&amp;$M18&amp;"'!A5:A170"),Légende!$H18))</f>
        <v>1</v>
      </c>
      <c r="AA18" s="154">
        <f ca="1">IF(ISNA(COUNTIF(INDIRECT("'"&amp;AA$2&amp;$M18&amp;"'!A5:A170"),Légende!$H18)),0,COUNTIF(INDIRECT("'"&amp;AA$2&amp;$M18&amp;"'!A5:A170"),Légende!$H18))</f>
        <v>1</v>
      </c>
      <c r="AB18" s="154">
        <f t="shared" ca="1" si="27"/>
        <v>10</v>
      </c>
      <c r="AC18" s="158">
        <f t="shared" ca="1" si="1"/>
        <v>15</v>
      </c>
      <c r="AD18" s="127">
        <f t="shared" ca="1" si="29"/>
        <v>23</v>
      </c>
      <c r="AE18" s="127">
        <f t="shared" ca="1" si="3"/>
        <v>57</v>
      </c>
      <c r="AF18" s="127">
        <f t="shared" ca="1" si="4"/>
        <v>30</v>
      </c>
      <c r="AG18" s="127">
        <f t="shared" ca="1" si="5"/>
        <v>13</v>
      </c>
      <c r="AH18" s="127">
        <f t="shared" ca="1" si="6"/>
        <v>23</v>
      </c>
      <c r="AI18" s="127">
        <f t="shared" ca="1" si="7"/>
        <v>36</v>
      </c>
      <c r="AJ18" s="127">
        <f t="shared" ca="1" si="28"/>
        <v>182</v>
      </c>
      <c r="AK18" s="124">
        <f t="shared" ca="1" si="19"/>
        <v>3</v>
      </c>
    </row>
    <row r="19" spans="1:37" x14ac:dyDescent="0.25">
      <c r="A19" s="20"/>
      <c r="B19" s="15"/>
      <c r="C19" s="258"/>
      <c r="D19" s="258"/>
      <c r="E19" s="258"/>
      <c r="F19" s="20"/>
      <c r="G19" s="95"/>
      <c r="H19" s="15" t="s">
        <v>87</v>
      </c>
      <c r="I19" s="23" t="s">
        <v>112</v>
      </c>
      <c r="J19" s="1" t="s">
        <v>100</v>
      </c>
      <c r="K19" s="1" t="str">
        <f t="shared" si="9"/>
        <v>O</v>
      </c>
      <c r="L19" s="88" t="s">
        <v>384</v>
      </c>
      <c r="M19" s="88">
        <v>1</v>
      </c>
      <c r="N19" s="165" t="str">
        <f t="shared" ca="1" si="20"/>
        <v/>
      </c>
      <c r="O19" s="146">
        <f t="shared" ca="1" si="21"/>
        <v>135</v>
      </c>
      <c r="P19" s="151" t="str">
        <f t="shared" ca="1" si="22"/>
        <v/>
      </c>
      <c r="Q19" s="151">
        <f t="shared" ca="1" si="23"/>
        <v>161</v>
      </c>
      <c r="R19" s="151" t="str">
        <f t="shared" ca="1" si="24"/>
        <v/>
      </c>
      <c r="S19" s="151">
        <f t="shared" ca="1" si="25"/>
        <v>60</v>
      </c>
      <c r="T19" s="151">
        <f t="shared" ca="1" si="26"/>
        <v>356</v>
      </c>
      <c r="U19" s="167">
        <f t="shared" ca="1" si="17"/>
        <v>13</v>
      </c>
      <c r="V19" s="157">
        <f ca="1">IF(ISNA(COUNTIF(INDIRECT("'"&amp;V$2&amp;$M19&amp;"'!A5:A170"),Légende!$H19)),0,COUNTIF(INDIRECT("'"&amp;V$2&amp;$M19&amp;"'!A5:A170"),Légende!$H19))</f>
        <v>0</v>
      </c>
      <c r="W19" s="154">
        <f ca="1">IF(ISNA(COUNTIF(INDIRECT("'"&amp;W$2&amp;$M19&amp;"'!A5:A170"),Légende!$H19)),0,COUNTIF(INDIRECT("'"&amp;W$2&amp;$M19&amp;"'!A5:A170"),Légende!$H19))</f>
        <v>6</v>
      </c>
      <c r="X19" s="154">
        <f ca="1">IF(ISNA(COUNTIF(INDIRECT("'"&amp;X$2&amp;$M19&amp;"'!A5:A170"),Légende!$H19)),0,COUNTIF(INDIRECT("'"&amp;X$2&amp;$M19&amp;"'!A5:A170"),Légende!$H19))</f>
        <v>0</v>
      </c>
      <c r="Y19" s="154">
        <f ca="1">IF(ISNA(COUNTIF(INDIRECT("'"&amp;Y$2&amp;$M19&amp;"'!A5:A170"),Légende!$H19)),0,COUNTIF(INDIRECT("'"&amp;Y$2&amp;$M19&amp;"'!A5:A170"),Légende!$H19))</f>
        <v>5</v>
      </c>
      <c r="Z19" s="154">
        <f ca="1">IF(ISNA(COUNTIF(INDIRECT("'"&amp;Z$2&amp;$M19&amp;"'!A5:A170"),Légende!$H19)),0,COUNTIF(INDIRECT("'"&amp;Z$2&amp;$M19&amp;"'!A5:A170"),Légende!$H19))</f>
        <v>0</v>
      </c>
      <c r="AA19" s="154">
        <f ca="1">IF(ISNA(COUNTIF(INDIRECT("'"&amp;AA$2&amp;$M19&amp;"'!A5:A170"),Légende!$H19)),0,COUNTIF(INDIRECT("'"&amp;AA$2&amp;$M19&amp;"'!A5:A170"),Légende!$H19))</f>
        <v>1</v>
      </c>
      <c r="AB19" s="154">
        <f t="shared" ca="1" si="27"/>
        <v>12</v>
      </c>
      <c r="AC19" s="158">
        <f t="shared" ca="1" si="1"/>
        <v>14</v>
      </c>
      <c r="AD19" s="127">
        <f t="shared" ca="1" si="29"/>
        <v>0</v>
      </c>
      <c r="AE19" s="127">
        <f t="shared" ca="1" si="3"/>
        <v>22.5</v>
      </c>
      <c r="AF19" s="127">
        <f t="shared" ca="1" si="4"/>
        <v>0</v>
      </c>
      <c r="AG19" s="127">
        <f t="shared" ca="1" si="5"/>
        <v>32.200000000000003</v>
      </c>
      <c r="AH19" s="127">
        <f t="shared" ca="1" si="6"/>
        <v>0</v>
      </c>
      <c r="AI19" s="127">
        <f t="shared" ca="1" si="7"/>
        <v>60</v>
      </c>
      <c r="AJ19" s="127">
        <f t="shared" ca="1" si="28"/>
        <v>114.7</v>
      </c>
      <c r="AK19" s="124">
        <f t="shared" ca="1" si="19"/>
        <v>10</v>
      </c>
    </row>
    <row r="20" spans="1:37" x14ac:dyDescent="0.25">
      <c r="A20" s="20"/>
      <c r="B20" s="2"/>
      <c r="C20" s="21"/>
      <c r="D20" s="1"/>
      <c r="E20" s="1"/>
      <c r="F20" s="20"/>
      <c r="G20" s="95"/>
      <c r="H20" s="15" t="s">
        <v>84</v>
      </c>
      <c r="I20" s="23" t="s">
        <v>554</v>
      </c>
      <c r="J20" s="1" t="s">
        <v>554</v>
      </c>
      <c r="K20" s="1" t="str">
        <f t="shared" si="9"/>
        <v>P</v>
      </c>
      <c r="L20" s="88" t="s">
        <v>384</v>
      </c>
      <c r="M20" s="88">
        <v>1</v>
      </c>
      <c r="N20" s="165" t="str">
        <f t="shared" ca="1" si="20"/>
        <v/>
      </c>
      <c r="O20" s="146" t="str">
        <f t="shared" ca="1" si="21"/>
        <v/>
      </c>
      <c r="P20" s="151" t="str">
        <f t="shared" ca="1" si="22"/>
        <v/>
      </c>
      <c r="Q20" s="151" t="str">
        <f t="shared" ca="1" si="23"/>
        <v/>
      </c>
      <c r="R20" s="151" t="str">
        <f t="shared" ca="1" si="24"/>
        <v/>
      </c>
      <c r="S20" s="151" t="str">
        <f t="shared" ca="1" si="25"/>
        <v/>
      </c>
      <c r="T20" s="151">
        <f t="shared" ca="1" si="26"/>
        <v>0</v>
      </c>
      <c r="U20" s="167">
        <f t="shared" ca="1" si="17"/>
        <v>24</v>
      </c>
      <c r="V20" s="157">
        <f ca="1">IF(ISNA(COUNTIF(INDIRECT("'"&amp;V$2&amp;$M20&amp;"'!A5:A170"),Légende!$H20)),0,COUNTIF(INDIRECT("'"&amp;V$2&amp;$M20&amp;"'!A5:A170"),Légende!$H20))</f>
        <v>0</v>
      </c>
      <c r="W20" s="154">
        <f ca="1">IF(ISNA(COUNTIF(INDIRECT("'"&amp;W$2&amp;$M20&amp;"'!A5:A170"),Légende!$H20)),0,COUNTIF(INDIRECT("'"&amp;W$2&amp;$M20&amp;"'!A5:A170"),Légende!$H20))</f>
        <v>0</v>
      </c>
      <c r="X20" s="154">
        <f ca="1">IF(ISNA(COUNTIF(INDIRECT("'"&amp;X$2&amp;$M20&amp;"'!A5:A170"),Légende!$H20)),0,COUNTIF(INDIRECT("'"&amp;X$2&amp;$M20&amp;"'!A5:A170"),Légende!$H20))</f>
        <v>0</v>
      </c>
      <c r="Y20" s="154">
        <f ca="1">IF(ISNA(COUNTIF(INDIRECT("'"&amp;Y$2&amp;$M20&amp;"'!A5:A170"),Légende!$H20)),0,COUNTIF(INDIRECT("'"&amp;Y$2&amp;$M20&amp;"'!A5:A170"),Légende!$H20))</f>
        <v>0</v>
      </c>
      <c r="Z20" s="154">
        <f ca="1">IF(ISNA(COUNTIF(INDIRECT("'"&amp;Z$2&amp;$M20&amp;"'!A5:A170"),Légende!$H20)),0,COUNTIF(INDIRECT("'"&amp;Z$2&amp;$M20&amp;"'!A5:A170"),Légende!$H20))</f>
        <v>0</v>
      </c>
      <c r="AA20" s="154">
        <f ca="1">IF(ISNA(COUNTIF(INDIRECT("'"&amp;AA$2&amp;$M20&amp;"'!A5:A170"),Légende!$H20)),0,COUNTIF(INDIRECT("'"&amp;AA$2&amp;$M20&amp;"'!A5:A170"),Légende!$H20))</f>
        <v>0</v>
      </c>
      <c r="AB20" s="154">
        <f t="shared" ca="1" si="27"/>
        <v>0</v>
      </c>
      <c r="AC20" s="158">
        <f t="shared" ca="1" si="1"/>
        <v>24</v>
      </c>
      <c r="AD20" s="127">
        <f t="shared" ca="1" si="29"/>
        <v>0</v>
      </c>
      <c r="AE20" s="127">
        <f t="shared" ca="1" si="3"/>
        <v>0</v>
      </c>
      <c r="AF20" s="127">
        <f t="shared" ca="1" si="4"/>
        <v>0</v>
      </c>
      <c r="AG20" s="127">
        <f t="shared" ca="1" si="5"/>
        <v>0</v>
      </c>
      <c r="AH20" s="127">
        <f t="shared" ca="1" si="6"/>
        <v>0</v>
      </c>
      <c r="AI20" s="127">
        <f t="shared" ca="1" si="7"/>
        <v>0</v>
      </c>
      <c r="AJ20" s="127">
        <f t="shared" ca="1" si="28"/>
        <v>0</v>
      </c>
      <c r="AK20" s="124">
        <f t="shared" ca="1" si="19"/>
        <v>23</v>
      </c>
    </row>
    <row r="21" spans="1:37" ht="15.75" customHeight="1" x14ac:dyDescent="0.25">
      <c r="G21" s="95"/>
      <c r="H21" s="44" t="s">
        <v>107</v>
      </c>
      <c r="I21" s="90" t="s">
        <v>402</v>
      </c>
      <c r="J21" s="89" t="s">
        <v>19</v>
      </c>
      <c r="K21" s="1" t="str">
        <f t="shared" si="9"/>
        <v>R</v>
      </c>
      <c r="L21" s="88" t="s">
        <v>385</v>
      </c>
      <c r="M21" s="88">
        <v>2</v>
      </c>
      <c r="N21" s="165">
        <f t="shared" ref="N21" ca="1" si="30">IF(ISNA(VLOOKUP($J21,INDIRECT(L21&amp;"!$P$6:$Q$21"),2,FALSE)),"",VLOOKUP($J21,INDIRECT(L21&amp;"!$P$6:$Q$21"),2,FALSE))</f>
        <v>90</v>
      </c>
      <c r="O21" s="146">
        <f t="shared" ca="1" si="21"/>
        <v>0</v>
      </c>
      <c r="P21" s="151" t="str">
        <f t="shared" ca="1" si="22"/>
        <v/>
      </c>
      <c r="Q21" s="151">
        <f t="shared" ca="1" si="23"/>
        <v>154</v>
      </c>
      <c r="R21" s="151">
        <f t="shared" ca="1" si="24"/>
        <v>25</v>
      </c>
      <c r="S21" s="151" t="str">
        <f t="shared" ca="1" si="25"/>
        <v/>
      </c>
      <c r="T21" s="151">
        <f t="shared" ref="T21" ca="1" si="31">SUM(N21:S21)</f>
        <v>269</v>
      </c>
      <c r="U21" s="167">
        <f t="shared" ref="U21" ca="1" si="32">RANK(T21,$T$3:$T$30,0)</f>
        <v>17</v>
      </c>
      <c r="V21" s="157">
        <f ca="1">IF(ISNA(COUNTIF(INDIRECT("'"&amp;V$2&amp;$M21&amp;"'!A5:A170"),Légende!$H21)),0,COUNTIF(INDIRECT("'"&amp;V$2&amp;$M21&amp;"'!A5:A170"),Légende!$H21))</f>
        <v>5</v>
      </c>
      <c r="W21" s="154">
        <f ca="1">IF(ISNA(COUNTIF(INDIRECT("'"&amp;W$2&amp;$M21&amp;"'!A5:A170"),Légende!$H21)),0,COUNTIF(INDIRECT("'"&amp;W$2&amp;$M21&amp;"'!A5:A170"),Légende!$H21))</f>
        <v>0</v>
      </c>
      <c r="X21" s="154">
        <f ca="1">IF(ISNA(COUNTIF(INDIRECT("'"&amp;X$2&amp;$M21&amp;"'!A5:A170"),Légende!$H21)),0,COUNTIF(INDIRECT("'"&amp;X$2&amp;$M21&amp;"'!A5:A170"),Légende!$H21))</f>
        <v>5</v>
      </c>
      <c r="Y21" s="154">
        <f ca="1">IF(ISNA(COUNTIF(INDIRECT("'"&amp;Y$2&amp;$M21&amp;"'!A5:A170"),Légende!$H21)),0,COUNTIF(INDIRECT("'"&amp;Y$2&amp;$M21&amp;"'!A5:A170"),Légende!$H21))</f>
        <v>5</v>
      </c>
      <c r="Z21" s="154">
        <f ca="1">IF(ISNA(COUNTIF(INDIRECT("'"&amp;Z$2&amp;$M21&amp;"'!A5:A170"),Légende!$H21)),0,COUNTIF(INDIRECT("'"&amp;Z$2&amp;$M21&amp;"'!A5:A170"),Légende!$H21))</f>
        <v>1</v>
      </c>
      <c r="AA21" s="154">
        <f ca="1">IF(ISNA(COUNTIF(INDIRECT("'"&amp;AA$2&amp;$M21&amp;"'!A5:A170"),Légende!$H21)),0,COUNTIF(INDIRECT("'"&amp;AA$2&amp;$M21&amp;"'!A5:A170"),Légende!$H21))</f>
        <v>2</v>
      </c>
      <c r="AB21" s="154">
        <f t="shared" ref="AB21" ca="1" si="33">SUM(V21:AA21)</f>
        <v>18</v>
      </c>
      <c r="AC21" s="158">
        <f t="shared" ref="AC21" ca="1" si="34">RANK(AB21,$AB$3:$AB$30)</f>
        <v>9</v>
      </c>
      <c r="AD21" s="127">
        <f t="shared" ca="1" si="29"/>
        <v>18</v>
      </c>
      <c r="AE21" s="127">
        <f t="shared" ca="1" si="3"/>
        <v>0</v>
      </c>
      <c r="AF21" s="127">
        <f t="shared" ca="1" si="4"/>
        <v>0</v>
      </c>
      <c r="AG21" s="127">
        <f t="shared" ca="1" si="5"/>
        <v>30.8</v>
      </c>
      <c r="AH21" s="127">
        <f t="shared" ca="1" si="6"/>
        <v>25</v>
      </c>
      <c r="AI21" s="127">
        <f t="shared" ca="1" si="7"/>
        <v>0</v>
      </c>
      <c r="AJ21" s="127">
        <f t="shared" ca="1" si="28"/>
        <v>73.8</v>
      </c>
      <c r="AK21" s="124">
        <f t="shared" ca="1" si="19"/>
        <v>14</v>
      </c>
    </row>
    <row r="22" spans="1:37" ht="15.75" customHeight="1" x14ac:dyDescent="0.25">
      <c r="G22" s="95"/>
      <c r="H22" s="44" t="s">
        <v>1</v>
      </c>
      <c r="I22" s="90" t="s">
        <v>124</v>
      </c>
      <c r="J22" s="89" t="s">
        <v>128</v>
      </c>
      <c r="K22" s="1" t="str">
        <f t="shared" si="9"/>
        <v>S</v>
      </c>
      <c r="L22" s="88" t="s">
        <v>385</v>
      </c>
      <c r="M22" s="88">
        <v>2</v>
      </c>
      <c r="N22" s="165">
        <f t="shared" ca="1" si="20"/>
        <v>70</v>
      </c>
      <c r="O22" s="146">
        <f t="shared" ca="1" si="21"/>
        <v>158</v>
      </c>
      <c r="P22" s="151" t="str">
        <f t="shared" ca="1" si="22"/>
        <v/>
      </c>
      <c r="Q22" s="151" t="str">
        <f t="shared" ca="1" si="23"/>
        <v/>
      </c>
      <c r="R22" s="151" t="str">
        <f t="shared" ca="1" si="24"/>
        <v/>
      </c>
      <c r="S22" s="151" t="str">
        <f t="shared" ca="1" si="25"/>
        <v/>
      </c>
      <c r="T22" s="151">
        <f t="shared" ca="1" si="26"/>
        <v>228</v>
      </c>
      <c r="U22" s="167">
        <f t="shared" ca="1" si="17"/>
        <v>18</v>
      </c>
      <c r="V22" s="157">
        <f ca="1">IF(ISNA(COUNTIF(INDIRECT("'"&amp;V$2&amp;$M22&amp;"'!A5:A170"),Légende!$H22)),0,COUNTIF(INDIRECT("'"&amp;V$2&amp;$M22&amp;"'!A5:A170"),Légende!$H22))</f>
        <v>3</v>
      </c>
      <c r="W22" s="154">
        <f ca="1">IF(ISNA(COUNTIF(INDIRECT("'"&amp;W$2&amp;$M22&amp;"'!A5:A170"),Légende!$H22)),0,COUNTIF(INDIRECT("'"&amp;W$2&amp;$M22&amp;"'!A5:A170"),Légende!$H22))</f>
        <v>0</v>
      </c>
      <c r="X22" s="154">
        <f ca="1">IF(ISNA(COUNTIF(INDIRECT("'"&amp;X$2&amp;$M22&amp;"'!A5:A170"),Légende!$H22)),0,COUNTIF(INDIRECT("'"&amp;X$2&amp;$M22&amp;"'!A5:A170"),Légende!$H22))</f>
        <v>5</v>
      </c>
      <c r="Y22" s="154">
        <f ca="1">IF(ISNA(COUNTIF(INDIRECT("'"&amp;Y$2&amp;$M22&amp;"'!A5:A170"),Légende!$H22)),0,COUNTIF(INDIRECT("'"&amp;Y$2&amp;$M22&amp;"'!A5:A170"),Légende!$H22))</f>
        <v>0</v>
      </c>
      <c r="Z22" s="154">
        <f ca="1">IF(ISNA(COUNTIF(INDIRECT("'"&amp;Z$2&amp;$M22&amp;"'!A5:A170"),Légende!$H22)),0,COUNTIF(INDIRECT("'"&amp;Z$2&amp;$M22&amp;"'!A5:A170"),Légende!$H22))</f>
        <v>2</v>
      </c>
      <c r="AA22" s="154">
        <f ca="1">IF(ISNA(COUNTIF(INDIRECT("'"&amp;AA$2&amp;$M22&amp;"'!A5:A170"),Légende!$H22)),0,COUNTIF(INDIRECT("'"&amp;AA$2&amp;$M22&amp;"'!A5:A170"),Légende!$H22))</f>
        <v>0</v>
      </c>
      <c r="AB22" s="154">
        <f t="shared" ca="1" si="27"/>
        <v>10</v>
      </c>
      <c r="AC22" s="158">
        <f t="shared" ca="1" si="1"/>
        <v>15</v>
      </c>
      <c r="AD22" s="127">
        <f t="shared" ca="1" si="29"/>
        <v>23.333333333333332</v>
      </c>
      <c r="AE22" s="127">
        <f t="shared" ca="1" si="3"/>
        <v>0</v>
      </c>
      <c r="AF22" s="127">
        <f t="shared" ca="1" si="4"/>
        <v>0</v>
      </c>
      <c r="AG22" s="127">
        <f t="shared" ca="1" si="5"/>
        <v>0</v>
      </c>
      <c r="AH22" s="127">
        <f t="shared" ca="1" si="6"/>
        <v>0</v>
      </c>
      <c r="AI22" s="127">
        <f t="shared" ca="1" si="7"/>
        <v>0</v>
      </c>
      <c r="AJ22" s="127">
        <f t="shared" ca="1" si="28"/>
        <v>23.333333333333332</v>
      </c>
      <c r="AK22" s="124">
        <f t="shared" ca="1" si="19"/>
        <v>21</v>
      </c>
    </row>
    <row r="23" spans="1:37" ht="15.75" customHeight="1" x14ac:dyDescent="0.25">
      <c r="G23" s="95"/>
      <c r="H23" s="15" t="s">
        <v>4</v>
      </c>
      <c r="I23" s="23" t="s">
        <v>388</v>
      </c>
      <c r="J23" s="92" t="s">
        <v>167</v>
      </c>
      <c r="K23" s="1" t="str">
        <f t="shared" si="9"/>
        <v>T</v>
      </c>
      <c r="L23" s="88" t="s">
        <v>384</v>
      </c>
      <c r="M23" s="88">
        <v>1</v>
      </c>
      <c r="N23" s="165">
        <f t="shared" ca="1" si="20"/>
        <v>69</v>
      </c>
      <c r="O23" s="146" t="str">
        <f t="shared" ca="1" si="21"/>
        <v/>
      </c>
      <c r="P23" s="151" t="str">
        <f t="shared" ca="1" si="22"/>
        <v/>
      </c>
      <c r="Q23" s="151" t="str">
        <f t="shared" ca="1" si="23"/>
        <v/>
      </c>
      <c r="R23" s="151" t="str">
        <f t="shared" ca="1" si="24"/>
        <v/>
      </c>
      <c r="S23" s="151" t="str">
        <f t="shared" ca="1" si="25"/>
        <v/>
      </c>
      <c r="T23" s="151">
        <f t="shared" ca="1" si="26"/>
        <v>69</v>
      </c>
      <c r="U23" s="167">
        <f t="shared" ca="1" si="17"/>
        <v>22</v>
      </c>
      <c r="V23" s="157">
        <f ca="1">IF(ISNA(COUNTIF(INDIRECT("'"&amp;V$2&amp;$M23&amp;"'!A5:A170"),Légende!$H23)),0,COUNTIF(INDIRECT("'"&amp;V$2&amp;$M23&amp;"'!A5:A170"),Légende!$H23))</f>
        <v>2</v>
      </c>
      <c r="W23" s="154">
        <f ca="1">IF(ISNA(COUNTIF(INDIRECT("'"&amp;W$2&amp;$M23&amp;"'!A5:A170"),Légende!$H23)),0,COUNTIF(INDIRECT("'"&amp;W$2&amp;$M23&amp;"'!A5:A170"),Légende!$H23))</f>
        <v>0</v>
      </c>
      <c r="X23" s="154">
        <f ca="1">IF(ISNA(COUNTIF(INDIRECT("'"&amp;X$2&amp;$M23&amp;"'!A5:A170"),Légende!$H23)),0,COUNTIF(INDIRECT("'"&amp;X$2&amp;$M23&amp;"'!A5:A170"),Légende!$H23))</f>
        <v>0</v>
      </c>
      <c r="Y23" s="154">
        <f ca="1">IF(ISNA(COUNTIF(INDIRECT("'"&amp;Y$2&amp;$M23&amp;"'!A5:A170"),Légende!$H23)),0,COUNTIF(INDIRECT("'"&amp;Y$2&amp;$M23&amp;"'!A5:A170"),Légende!$H23))</f>
        <v>0</v>
      </c>
      <c r="Z23" s="154">
        <f ca="1">IF(ISNA(COUNTIF(INDIRECT("'"&amp;Z$2&amp;$M23&amp;"'!A5:A170"),Légende!$H23)),0,COUNTIF(INDIRECT("'"&amp;Z$2&amp;$M23&amp;"'!A5:A170"),Légende!$H23))</f>
        <v>0</v>
      </c>
      <c r="AA23" s="154">
        <f ca="1">IF(ISNA(COUNTIF(INDIRECT("'"&amp;AA$2&amp;$M23&amp;"'!A5:A170"),Légende!$H23)),0,COUNTIF(INDIRECT("'"&amp;AA$2&amp;$M23&amp;"'!A5:A170"),Légende!$H23))</f>
        <v>0</v>
      </c>
      <c r="AB23" s="154">
        <f t="shared" ca="1" si="27"/>
        <v>2</v>
      </c>
      <c r="AC23" s="158">
        <f t="shared" ca="1" si="1"/>
        <v>22</v>
      </c>
      <c r="AD23" s="127">
        <f t="shared" ca="1" si="29"/>
        <v>34.5</v>
      </c>
      <c r="AE23" s="127">
        <f t="shared" ca="1" si="3"/>
        <v>0</v>
      </c>
      <c r="AF23" s="127">
        <f t="shared" ca="1" si="4"/>
        <v>0</v>
      </c>
      <c r="AG23" s="127">
        <f t="shared" ca="1" si="5"/>
        <v>0</v>
      </c>
      <c r="AH23" s="127">
        <f t="shared" ca="1" si="6"/>
        <v>0</v>
      </c>
      <c r="AI23" s="127">
        <f t="shared" ca="1" si="7"/>
        <v>0</v>
      </c>
      <c r="AJ23" s="127">
        <f t="shared" ca="1" si="28"/>
        <v>34.5</v>
      </c>
      <c r="AK23" s="124">
        <f t="shared" ca="1" si="19"/>
        <v>19</v>
      </c>
    </row>
    <row r="24" spans="1:37" ht="16.5" customHeight="1" x14ac:dyDescent="0.25">
      <c r="B24" s="15"/>
      <c r="C24" s="258"/>
      <c r="D24" s="258"/>
      <c r="E24" s="258"/>
      <c r="G24" s="95"/>
      <c r="H24" s="15" t="s">
        <v>98</v>
      </c>
      <c r="I24" s="23" t="s">
        <v>97</v>
      </c>
      <c r="J24" s="1" t="s">
        <v>99</v>
      </c>
      <c r="K24" s="1" t="str">
        <f t="shared" si="9"/>
        <v>V</v>
      </c>
      <c r="L24" s="88" t="s">
        <v>384</v>
      </c>
      <c r="M24" s="88">
        <v>1</v>
      </c>
      <c r="N24" s="165">
        <f t="shared" ca="1" si="20"/>
        <v>237</v>
      </c>
      <c r="O24" s="146">
        <f t="shared" ca="1" si="21"/>
        <v>137</v>
      </c>
      <c r="P24" s="151">
        <f t="shared" ca="1" si="22"/>
        <v>162</v>
      </c>
      <c r="Q24" s="151">
        <f t="shared" ca="1" si="23"/>
        <v>45</v>
      </c>
      <c r="R24" s="151">
        <f t="shared" ca="1" si="24"/>
        <v>40</v>
      </c>
      <c r="S24" s="151">
        <f t="shared" ca="1" si="25"/>
        <v>81</v>
      </c>
      <c r="T24" s="151">
        <f t="shared" ca="1" si="26"/>
        <v>702</v>
      </c>
      <c r="U24" s="167">
        <f t="shared" ca="1" si="17"/>
        <v>4</v>
      </c>
      <c r="V24" s="157">
        <f ca="1">IF(ISNA(COUNTIF(INDIRECT("'"&amp;V$2&amp;$M24&amp;"'!A5:A170"),Légende!$H24)),0,COUNTIF(INDIRECT("'"&amp;V$2&amp;$M24&amp;"'!A5:A170"),Légende!$H24))</f>
        <v>9</v>
      </c>
      <c r="W24" s="154">
        <f ca="1">IF(ISNA(COUNTIF(INDIRECT("'"&amp;W$2&amp;$M24&amp;"'!A5:A170"),Légende!$H24)),0,COUNTIF(INDIRECT("'"&amp;W$2&amp;$M24&amp;"'!A5:A170"),Légende!$H24))</f>
        <v>3</v>
      </c>
      <c r="X24" s="154">
        <f ca="1">IF(ISNA(COUNTIF(INDIRECT("'"&amp;X$2&amp;$M24&amp;"'!A5:A170"),Légende!$H24)),0,COUNTIF(INDIRECT("'"&amp;X$2&amp;$M24&amp;"'!A5:A170"),Légende!$H24))</f>
        <v>4</v>
      </c>
      <c r="Y24" s="154">
        <f ca="1">IF(ISNA(COUNTIF(INDIRECT("'"&amp;Y$2&amp;$M24&amp;"'!A5:A170"),Légende!$H24)),0,COUNTIF(INDIRECT("'"&amp;Y$2&amp;$M24&amp;"'!A5:A170"),Légende!$H24))</f>
        <v>3</v>
      </c>
      <c r="Z24" s="154">
        <f ca="1">IF(ISNA(COUNTIF(INDIRECT("'"&amp;Z$2&amp;$M24&amp;"'!A5:A170"),Légende!$H24)),0,COUNTIF(INDIRECT("'"&amp;Z$2&amp;$M24&amp;"'!A5:A170"),Légende!$H24))</f>
        <v>1</v>
      </c>
      <c r="AA24" s="154">
        <f ca="1">IF(ISNA(COUNTIF(INDIRECT("'"&amp;AA$2&amp;$M24&amp;"'!A5:A170"),Légende!$H24)),0,COUNTIF(INDIRECT("'"&amp;AA$2&amp;$M24&amp;"'!A5:A170"),Légende!$H24))</f>
        <v>3</v>
      </c>
      <c r="AB24" s="154">
        <f t="shared" ca="1" si="27"/>
        <v>23</v>
      </c>
      <c r="AC24" s="158">
        <f t="shared" ca="1" si="1"/>
        <v>5</v>
      </c>
      <c r="AD24" s="127">
        <f t="shared" ca="1" si="29"/>
        <v>26.333333333333332</v>
      </c>
      <c r="AE24" s="127">
        <f t="shared" ca="1" si="3"/>
        <v>45.666666666666664</v>
      </c>
      <c r="AF24" s="127">
        <f t="shared" ca="1" si="4"/>
        <v>40.5</v>
      </c>
      <c r="AG24" s="127">
        <f t="shared" ca="1" si="5"/>
        <v>15</v>
      </c>
      <c r="AH24" s="127">
        <f t="shared" ca="1" si="6"/>
        <v>40</v>
      </c>
      <c r="AI24" s="127">
        <f t="shared" ca="1" si="7"/>
        <v>27</v>
      </c>
      <c r="AJ24" s="127">
        <f t="shared" ca="1" si="28"/>
        <v>194.5</v>
      </c>
      <c r="AK24" s="124">
        <f t="shared" ca="1" si="19"/>
        <v>2</v>
      </c>
    </row>
    <row r="25" spans="1:37" ht="16.5" customHeight="1" x14ac:dyDescent="0.25">
      <c r="B25" s="15"/>
      <c r="C25" s="53"/>
      <c r="D25" s="53"/>
      <c r="E25" s="53"/>
      <c r="G25" s="95"/>
      <c r="H25" s="122" t="s">
        <v>21</v>
      </c>
      <c r="I25" s="91" t="s">
        <v>410</v>
      </c>
      <c r="J25" s="89" t="s">
        <v>410</v>
      </c>
      <c r="K25" s="1" t="str">
        <f t="shared" si="9"/>
        <v>W</v>
      </c>
      <c r="L25" s="88" t="s">
        <v>385</v>
      </c>
      <c r="M25" s="88">
        <v>2</v>
      </c>
      <c r="N25" s="165" t="str">
        <f t="shared" ca="1" si="20"/>
        <v/>
      </c>
      <c r="O25" s="146" t="str">
        <f t="shared" ca="1" si="21"/>
        <v/>
      </c>
      <c r="P25" s="151" t="str">
        <f t="shared" ca="1" si="22"/>
        <v/>
      </c>
      <c r="Q25" s="151" t="str">
        <f t="shared" ca="1" si="23"/>
        <v/>
      </c>
      <c r="R25" s="151">
        <f t="shared" ca="1" si="24"/>
        <v>27</v>
      </c>
      <c r="S25" s="151" t="str">
        <f t="shared" ca="1" si="25"/>
        <v/>
      </c>
      <c r="T25" s="151">
        <f t="shared" ca="1" si="26"/>
        <v>27</v>
      </c>
      <c r="U25" s="167">
        <f t="shared" ca="1" si="17"/>
        <v>23</v>
      </c>
      <c r="V25" s="157">
        <f ca="1">IF(ISNA(COUNTIF(INDIRECT("'"&amp;V$2&amp;$M25&amp;"'!A5:A170"),Légende!$H25)),0,COUNTIF(INDIRECT("'"&amp;V$2&amp;$M25&amp;"'!A5:A170"),Légende!$H25))</f>
        <v>0</v>
      </c>
      <c r="W25" s="154">
        <f ca="1">IF(ISNA(COUNTIF(INDIRECT("'"&amp;W$2&amp;$M25&amp;"'!A5:A170"),Légende!$H25)),0,COUNTIF(INDIRECT("'"&amp;W$2&amp;$M25&amp;"'!A5:A170"),Légende!$H25))</f>
        <v>0</v>
      </c>
      <c r="X25" s="154">
        <f ca="1">IF(ISNA(COUNTIF(INDIRECT("'"&amp;X$2&amp;$M25&amp;"'!A5:A170"),Légende!$H25)),0,COUNTIF(INDIRECT("'"&amp;X$2&amp;$M25&amp;"'!A5:A170"),Légende!$H25))</f>
        <v>0</v>
      </c>
      <c r="Y25" s="154">
        <f ca="1">IF(ISNA(COUNTIF(INDIRECT("'"&amp;Y$2&amp;$M25&amp;"'!A5:A170"),Légende!$H25)),0,COUNTIF(INDIRECT("'"&amp;Y$2&amp;$M25&amp;"'!A5:A170"),Légende!$H25))</f>
        <v>0</v>
      </c>
      <c r="Z25" s="154">
        <f ca="1">IF(ISNA(COUNTIF(INDIRECT("'"&amp;Z$2&amp;$M25&amp;"'!A5:A170"),Légende!$H25)),0,COUNTIF(INDIRECT("'"&amp;Z$2&amp;$M25&amp;"'!A5:A170"),Légende!$H25))</f>
        <v>2</v>
      </c>
      <c r="AA25" s="154">
        <f ca="1">IF(ISNA(COUNTIF(INDIRECT("'"&amp;AA$2&amp;$M25&amp;"'!A5:A170"),Légende!$H25)),0,COUNTIF(INDIRECT("'"&amp;AA$2&amp;$M25&amp;"'!A5:A170"),Légende!$H25))</f>
        <v>0</v>
      </c>
      <c r="AB25" s="154">
        <f t="shared" ca="1" si="27"/>
        <v>2</v>
      </c>
      <c r="AC25" s="158">
        <f t="shared" ca="1" si="1"/>
        <v>22</v>
      </c>
      <c r="AD25" s="127">
        <f t="shared" ca="1" si="29"/>
        <v>0</v>
      </c>
      <c r="AE25" s="127">
        <f t="shared" ca="1" si="3"/>
        <v>0</v>
      </c>
      <c r="AF25" s="127">
        <f t="shared" ca="1" si="4"/>
        <v>0</v>
      </c>
      <c r="AG25" s="127">
        <f t="shared" ca="1" si="5"/>
        <v>0</v>
      </c>
      <c r="AH25" s="127">
        <f t="shared" ca="1" si="6"/>
        <v>13.5</v>
      </c>
      <c r="AI25" s="127">
        <f t="shared" ca="1" si="7"/>
        <v>0</v>
      </c>
      <c r="AJ25" s="127">
        <f t="shared" ca="1" si="28"/>
        <v>13.5</v>
      </c>
      <c r="AK25" s="124">
        <f t="shared" ca="1" si="19"/>
        <v>22</v>
      </c>
    </row>
    <row r="26" spans="1:37" ht="17.25" customHeight="1" x14ac:dyDescent="0.25">
      <c r="B26" s="15"/>
      <c r="C26" s="258"/>
      <c r="D26" s="258"/>
      <c r="E26" s="258"/>
      <c r="G26" s="95"/>
      <c r="H26" s="15" t="s">
        <v>23</v>
      </c>
      <c r="I26" s="23" t="s">
        <v>162</v>
      </c>
      <c r="J26" s="89" t="s">
        <v>159</v>
      </c>
      <c r="K26" s="1" t="str">
        <f t="shared" si="9"/>
        <v>X</v>
      </c>
      <c r="L26" s="88" t="s">
        <v>384</v>
      </c>
      <c r="M26" s="88">
        <v>1</v>
      </c>
      <c r="N26" s="165">
        <f t="shared" ca="1" si="20"/>
        <v>57</v>
      </c>
      <c r="O26" s="146">
        <f t="shared" ca="1" si="21"/>
        <v>93</v>
      </c>
      <c r="P26" s="151">
        <f t="shared" ca="1" si="22"/>
        <v>159</v>
      </c>
      <c r="Q26" s="151">
        <f t="shared" ca="1" si="23"/>
        <v>48</v>
      </c>
      <c r="R26" s="151" t="str">
        <f t="shared" ca="1" si="24"/>
        <v/>
      </c>
      <c r="S26" s="151" t="str">
        <f t="shared" ca="1" si="25"/>
        <v/>
      </c>
      <c r="T26" s="151">
        <f t="shared" ca="1" si="26"/>
        <v>357</v>
      </c>
      <c r="U26" s="167">
        <f t="shared" ca="1" si="17"/>
        <v>12</v>
      </c>
      <c r="V26" s="157">
        <f ca="1">IF(ISNA(COUNTIF(INDIRECT("'"&amp;V$2&amp;$M26&amp;"'!A5:A170"),Légende!$H26)),0,COUNTIF(INDIRECT("'"&amp;V$2&amp;$M26&amp;"'!A5:A170"),Légende!$H26))</f>
        <v>6</v>
      </c>
      <c r="W26" s="154">
        <f ca="1">IF(ISNA(COUNTIF(INDIRECT("'"&amp;W$2&amp;$M26&amp;"'!A5:A170"),Légende!$H26)),0,COUNTIF(INDIRECT("'"&amp;W$2&amp;$M26&amp;"'!A5:A170"),Légende!$H26))</f>
        <v>6</v>
      </c>
      <c r="X26" s="154">
        <f ca="1">IF(ISNA(COUNTIF(INDIRECT("'"&amp;X$2&amp;$M26&amp;"'!A5:A170"),Légende!$H26)),0,COUNTIF(INDIRECT("'"&amp;X$2&amp;$M26&amp;"'!A5:A170"),Légende!$H26))</f>
        <v>4</v>
      </c>
      <c r="Y26" s="154">
        <f ca="1">IF(ISNA(COUNTIF(INDIRECT("'"&amp;Y$2&amp;$M26&amp;"'!A5:A170"),Légende!$H26)),0,COUNTIF(INDIRECT("'"&amp;Y$2&amp;$M26&amp;"'!A5:A170"),Légende!$H26))</f>
        <v>1</v>
      </c>
      <c r="Z26" s="154">
        <f ca="1">IF(ISNA(COUNTIF(INDIRECT("'"&amp;Z$2&amp;$M26&amp;"'!A5:A170"),Légende!$H26)),0,COUNTIF(INDIRECT("'"&amp;Z$2&amp;$M26&amp;"'!A5:A170"),Légende!$H26))</f>
        <v>1</v>
      </c>
      <c r="AA26" s="154">
        <f ca="1">IF(ISNA(COUNTIF(INDIRECT("'"&amp;AA$2&amp;$M26&amp;"'!A5:A170"),Légende!$H26)),0,COUNTIF(INDIRECT("'"&amp;AA$2&amp;$M26&amp;"'!A5:A170"),Légende!$H26))</f>
        <v>0</v>
      </c>
      <c r="AB26" s="154">
        <f t="shared" ca="1" si="27"/>
        <v>18</v>
      </c>
      <c r="AC26" s="158">
        <f t="shared" ca="1" si="1"/>
        <v>9</v>
      </c>
      <c r="AD26" s="127">
        <f t="shared" ca="1" si="29"/>
        <v>9.5</v>
      </c>
      <c r="AE26" s="127">
        <f t="shared" ca="1" si="3"/>
        <v>15.5</v>
      </c>
      <c r="AF26" s="127">
        <f t="shared" ca="1" si="4"/>
        <v>39.75</v>
      </c>
      <c r="AG26" s="127">
        <f t="shared" ca="1" si="5"/>
        <v>48</v>
      </c>
      <c r="AH26" s="127">
        <f t="shared" ca="1" si="6"/>
        <v>0</v>
      </c>
      <c r="AI26" s="127">
        <f t="shared" ca="1" si="7"/>
        <v>0</v>
      </c>
      <c r="AJ26" s="127">
        <f t="shared" ca="1" si="28"/>
        <v>112.75</v>
      </c>
      <c r="AK26" s="124">
        <f t="shared" ca="1" si="19"/>
        <v>11</v>
      </c>
    </row>
    <row r="27" spans="1:37" ht="17.25" customHeight="1" x14ac:dyDescent="0.25">
      <c r="B27" s="15"/>
      <c r="C27" s="258"/>
      <c r="D27" s="258"/>
      <c r="E27" s="258"/>
      <c r="G27" s="95"/>
      <c r="H27" s="44" t="s">
        <v>158</v>
      </c>
      <c r="I27" s="90" t="s">
        <v>403</v>
      </c>
      <c r="J27" s="89" t="s">
        <v>403</v>
      </c>
      <c r="K27" s="1" t="str">
        <f t="shared" si="9"/>
        <v>XX</v>
      </c>
      <c r="L27" s="88" t="s">
        <v>385</v>
      </c>
      <c r="M27" s="88">
        <v>2</v>
      </c>
      <c r="N27" s="165" t="str">
        <f t="shared" ca="1" si="20"/>
        <v/>
      </c>
      <c r="O27" s="146">
        <f t="shared" ca="1" si="21"/>
        <v>0</v>
      </c>
      <c r="P27" s="151">
        <f t="shared" ca="1" si="22"/>
        <v>61</v>
      </c>
      <c r="Q27" s="151">
        <f t="shared" ca="1" si="23"/>
        <v>68</v>
      </c>
      <c r="R27" s="151" t="str">
        <f t="shared" ca="1" si="24"/>
        <v/>
      </c>
      <c r="S27" s="151" t="str">
        <f t="shared" ca="1" si="25"/>
        <v/>
      </c>
      <c r="T27" s="151">
        <f t="shared" ca="1" si="26"/>
        <v>129</v>
      </c>
      <c r="U27" s="167">
        <f t="shared" ca="1" si="17"/>
        <v>21</v>
      </c>
      <c r="V27" s="157">
        <f ca="1">IF(ISNA(COUNTIF(INDIRECT("'"&amp;V$2&amp;$M27&amp;"'!A5:A170"),Légende!$H27)),0,COUNTIF(INDIRECT("'"&amp;V$2&amp;$M27&amp;"'!A5:A170"),Légende!$H27))</f>
        <v>0</v>
      </c>
      <c r="W27" s="154">
        <f ca="1">IF(ISNA(COUNTIF(INDIRECT("'"&amp;W$2&amp;$M27&amp;"'!A5:A170"),Légende!$H27)),0,COUNTIF(INDIRECT("'"&amp;W$2&amp;$M27&amp;"'!A5:A170"),Légende!$H27))</f>
        <v>0</v>
      </c>
      <c r="X27" s="154">
        <f ca="1">IF(ISNA(COUNTIF(INDIRECT("'"&amp;X$2&amp;$M27&amp;"'!A5:A170"),Légende!$H27)),0,COUNTIF(INDIRECT("'"&amp;X$2&amp;$M27&amp;"'!A5:A170"),Légende!$H27))</f>
        <v>2</v>
      </c>
      <c r="Y27" s="154">
        <f ca="1">IF(ISNA(COUNTIF(INDIRECT("'"&amp;Y$2&amp;$M27&amp;"'!A5:A170"),Légende!$H27)),0,COUNTIF(INDIRECT("'"&amp;Y$2&amp;$M27&amp;"'!A5:A170"),Légende!$H27))</f>
        <v>2</v>
      </c>
      <c r="Z27" s="154">
        <f ca="1">IF(ISNA(COUNTIF(INDIRECT("'"&amp;Z$2&amp;$M27&amp;"'!A5:A170"),Légende!$H27)),0,COUNTIF(INDIRECT("'"&amp;Z$2&amp;$M27&amp;"'!A5:A170"),Légende!$H27))</f>
        <v>0</v>
      </c>
      <c r="AA27" s="154">
        <f ca="1">IF(ISNA(COUNTIF(INDIRECT("'"&amp;AA$2&amp;$M27&amp;"'!A5:A170"),Légende!$H27)),0,COUNTIF(INDIRECT("'"&amp;AA$2&amp;$M27&amp;"'!A5:A170"),Légende!$H27))</f>
        <v>0</v>
      </c>
      <c r="AB27" s="154">
        <f t="shared" ca="1" si="27"/>
        <v>4</v>
      </c>
      <c r="AC27" s="158">
        <f t="shared" ca="1" si="1"/>
        <v>20</v>
      </c>
      <c r="AD27" s="127">
        <f t="shared" ca="1" si="29"/>
        <v>0</v>
      </c>
      <c r="AE27" s="127">
        <f t="shared" ca="1" si="3"/>
        <v>0</v>
      </c>
      <c r="AF27" s="127">
        <f t="shared" ca="1" si="4"/>
        <v>30.5</v>
      </c>
      <c r="AG27" s="127">
        <f t="shared" ca="1" si="5"/>
        <v>34</v>
      </c>
      <c r="AH27" s="127">
        <f t="shared" ca="1" si="6"/>
        <v>0</v>
      </c>
      <c r="AI27" s="127">
        <f t="shared" ca="1" si="7"/>
        <v>0</v>
      </c>
      <c r="AJ27" s="127">
        <f t="shared" ca="1" si="28"/>
        <v>64.5</v>
      </c>
      <c r="AK27" s="124">
        <f t="shared" ca="1" si="19"/>
        <v>16</v>
      </c>
    </row>
    <row r="28" spans="1:37" ht="17.25" customHeight="1" x14ac:dyDescent="0.25">
      <c r="B28" s="15"/>
      <c r="C28" s="53"/>
      <c r="D28" s="53"/>
      <c r="E28" s="53"/>
      <c r="G28" s="95"/>
      <c r="H28" s="44" t="s">
        <v>25</v>
      </c>
      <c r="I28" s="45" t="s">
        <v>377</v>
      </c>
      <c r="J28" s="148" t="s">
        <v>383</v>
      </c>
      <c r="K28" s="1" t="str">
        <f t="shared" si="9"/>
        <v>Z</v>
      </c>
      <c r="L28" s="88" t="s">
        <v>385</v>
      </c>
      <c r="M28" s="88">
        <v>2</v>
      </c>
      <c r="N28" s="165">
        <f t="shared" ca="1" si="20"/>
        <v>104</v>
      </c>
      <c r="O28" s="146">
        <f t="shared" ca="1" si="21"/>
        <v>214</v>
      </c>
      <c r="P28" s="151">
        <f t="shared" ca="1" si="22"/>
        <v>57</v>
      </c>
      <c r="Q28" s="151" t="str">
        <f t="shared" ca="1" si="23"/>
        <v/>
      </c>
      <c r="R28" s="151" t="str">
        <f t="shared" ca="1" si="24"/>
        <v/>
      </c>
      <c r="S28" s="151" t="str">
        <f t="shared" ca="1" si="25"/>
        <v/>
      </c>
      <c r="T28" s="151">
        <f t="shared" ca="1" si="26"/>
        <v>375</v>
      </c>
      <c r="U28" s="167">
        <f t="shared" ca="1" si="17"/>
        <v>10</v>
      </c>
      <c r="V28" s="157">
        <f ca="1">IF(ISNA(COUNTIF(INDIRECT("'"&amp;V$2&amp;$M28&amp;"'!A5:A170"),Légende!$H28)),0,COUNTIF(INDIRECT("'"&amp;V$2&amp;$M28&amp;"'!A5:A170"),Légende!$H28))</f>
        <v>6</v>
      </c>
      <c r="W28" s="154">
        <f ca="1">IF(ISNA(COUNTIF(INDIRECT("'"&amp;W$2&amp;$M28&amp;"'!A5:A170"),Légende!$H28)),0,COUNTIF(INDIRECT("'"&amp;W$2&amp;$M28&amp;"'!A5:A170"),Légende!$H28))</f>
        <v>8</v>
      </c>
      <c r="X28" s="154">
        <f ca="1">IF(ISNA(COUNTIF(INDIRECT("'"&amp;X$2&amp;$M28&amp;"'!A5:A170"),Légende!$H28)),0,COUNTIF(INDIRECT("'"&amp;X$2&amp;$M28&amp;"'!A5:A170"),Légende!$H28))</f>
        <v>2</v>
      </c>
      <c r="Y28" s="154">
        <f ca="1">IF(ISNA(COUNTIF(INDIRECT("'"&amp;Y$2&amp;$M28&amp;"'!A5:A170"),Légende!$H28)),0,COUNTIF(INDIRECT("'"&amp;Y$2&amp;$M28&amp;"'!A5:A170"),Légende!$H28))</f>
        <v>0</v>
      </c>
      <c r="Z28" s="154">
        <f ca="1">IF(ISNA(COUNTIF(INDIRECT("'"&amp;Z$2&amp;$M28&amp;"'!A5:A170"),Légende!$H28)),0,COUNTIF(INDIRECT("'"&amp;Z$2&amp;$M28&amp;"'!A5:A170"),Légende!$H28))</f>
        <v>0</v>
      </c>
      <c r="AA28" s="154">
        <f ca="1">IF(ISNA(COUNTIF(INDIRECT("'"&amp;AA$2&amp;$M28&amp;"'!A5:A170"),Légende!$H28)),0,COUNTIF(INDIRECT("'"&amp;AA$2&amp;$M28&amp;"'!A5:A170"),Légende!$H28))</f>
        <v>1</v>
      </c>
      <c r="AB28" s="154">
        <f t="shared" ca="1" si="27"/>
        <v>17</v>
      </c>
      <c r="AC28" s="158">
        <f t="shared" ca="1" si="1"/>
        <v>11</v>
      </c>
      <c r="AD28" s="127">
        <f t="shared" ca="1" si="29"/>
        <v>17.333333333333332</v>
      </c>
      <c r="AE28" s="127">
        <f t="shared" ca="1" si="3"/>
        <v>26.75</v>
      </c>
      <c r="AF28" s="127">
        <f t="shared" ca="1" si="4"/>
        <v>28.5</v>
      </c>
      <c r="AG28" s="127">
        <f t="shared" ca="1" si="5"/>
        <v>0</v>
      </c>
      <c r="AH28" s="127">
        <f t="shared" ca="1" si="6"/>
        <v>0</v>
      </c>
      <c r="AI28" s="127">
        <f t="shared" ca="1" si="7"/>
        <v>0</v>
      </c>
      <c r="AJ28" s="127">
        <f t="shared" ca="1" si="28"/>
        <v>72.583333333333329</v>
      </c>
      <c r="AK28" s="124">
        <f t="shared" ca="1" si="19"/>
        <v>15</v>
      </c>
    </row>
    <row r="29" spans="1:37" ht="17.25" customHeight="1" x14ac:dyDescent="0.25">
      <c r="B29" s="15"/>
      <c r="C29" s="258"/>
      <c r="D29" s="258"/>
      <c r="E29" s="258"/>
      <c r="G29" s="95"/>
      <c r="H29" s="15" t="s">
        <v>374</v>
      </c>
      <c r="I29" s="23" t="s">
        <v>109</v>
      </c>
      <c r="J29" s="1" t="s">
        <v>105</v>
      </c>
      <c r="K29" s="1" t="str">
        <f t="shared" si="9"/>
        <v>G1</v>
      </c>
      <c r="L29" s="88" t="s">
        <v>384</v>
      </c>
      <c r="M29" s="88">
        <v>1</v>
      </c>
      <c r="N29" s="165" t="str">
        <f t="shared" ca="1" si="20"/>
        <v/>
      </c>
      <c r="O29" s="146" t="str">
        <f t="shared" ca="1" si="21"/>
        <v/>
      </c>
      <c r="P29" s="151">
        <f t="shared" ca="1" si="22"/>
        <v>246</v>
      </c>
      <c r="Q29" s="151">
        <f t="shared" ca="1" si="23"/>
        <v>368</v>
      </c>
      <c r="R29" s="151">
        <f t="shared" ca="1" si="24"/>
        <v>106</v>
      </c>
      <c r="S29" s="151">
        <f t="shared" ca="1" si="25"/>
        <v>96</v>
      </c>
      <c r="T29" s="151">
        <f t="shared" ca="1" si="26"/>
        <v>816</v>
      </c>
      <c r="U29" s="167">
        <f t="shared" ca="1" si="17"/>
        <v>3</v>
      </c>
      <c r="V29" s="157">
        <f ca="1">IF(ISNA(COUNTIF(INDIRECT("'"&amp;V$2&amp;$M29&amp;"'!A5:A170"),Légende!$H29)),0,COUNTIF(INDIRECT("'"&amp;V$2&amp;$M29&amp;"'!A5:A170"),Légende!$H29))</f>
        <v>0</v>
      </c>
      <c r="W29" s="154">
        <f ca="1">IF(ISNA(COUNTIF(INDIRECT("'"&amp;W$2&amp;$M29&amp;"'!A5:A170"),Légende!$H29)),0,COUNTIF(INDIRECT("'"&amp;W$2&amp;$M29&amp;"'!A5:A170"),Légende!$H29))</f>
        <v>0</v>
      </c>
      <c r="X29" s="154">
        <f ca="1">IF(ISNA(COUNTIF(INDIRECT("'"&amp;X$2&amp;$M29&amp;"'!A5:A170"),Légende!$H29)),0,COUNTIF(INDIRECT("'"&amp;X$2&amp;$M29&amp;"'!A5:A170"),Légende!$H29))</f>
        <v>7</v>
      </c>
      <c r="Y29" s="154">
        <f ca="1">IF(ISNA(COUNTIF(INDIRECT("'"&amp;Y$2&amp;$M29&amp;"'!A5:A170"),Légende!$H29)),0,COUNTIF(INDIRECT("'"&amp;Y$2&amp;$M29&amp;"'!A5:A170"),Légende!$H29))</f>
        <v>11</v>
      </c>
      <c r="Z29" s="154">
        <f ca="1">IF(ISNA(COUNTIF(INDIRECT("'"&amp;Z$2&amp;$M29&amp;"'!A5:A170"),Légende!$H29)),0,COUNTIF(INDIRECT("'"&amp;Z$2&amp;$M29&amp;"'!A5:A170"),Légende!$H29))</f>
        <v>4</v>
      </c>
      <c r="AA29" s="154">
        <f ca="1">IF(ISNA(COUNTIF(INDIRECT("'"&amp;AA$2&amp;$M29&amp;"'!A5:A170"),Légende!$H29)),0,COUNTIF(INDIRECT("'"&amp;AA$2&amp;$M29&amp;"'!A5:A170"),Légende!$H29))</f>
        <v>3</v>
      </c>
      <c r="AB29" s="154">
        <f t="shared" ca="1" si="27"/>
        <v>25</v>
      </c>
      <c r="AC29" s="158">
        <f t="shared" ca="1" si="1"/>
        <v>3</v>
      </c>
      <c r="AD29" s="127">
        <f t="shared" ca="1" si="29"/>
        <v>0</v>
      </c>
      <c r="AE29" s="127">
        <f t="shared" ca="1" si="3"/>
        <v>0</v>
      </c>
      <c r="AF29" s="127">
        <f t="shared" ca="1" si="4"/>
        <v>35.142857142857146</v>
      </c>
      <c r="AG29" s="127">
        <f t="shared" ca="1" si="5"/>
        <v>33.454545454545453</v>
      </c>
      <c r="AH29" s="127">
        <f t="shared" ca="1" si="6"/>
        <v>26.5</v>
      </c>
      <c r="AI29" s="127">
        <f t="shared" ca="1" si="7"/>
        <v>32</v>
      </c>
      <c r="AJ29" s="127">
        <f t="shared" ca="1" si="28"/>
        <v>127.09740259740261</v>
      </c>
      <c r="AK29" s="124">
        <f t="shared" ca="1" si="19"/>
        <v>6</v>
      </c>
    </row>
    <row r="30" spans="1:37" ht="17.25" customHeight="1" thickBot="1" x14ac:dyDescent="0.3">
      <c r="B30" s="15"/>
      <c r="C30" s="258"/>
      <c r="D30" s="258"/>
      <c r="E30" s="258"/>
      <c r="G30" s="95"/>
      <c r="H30" s="15" t="s">
        <v>156</v>
      </c>
      <c r="I30" s="23" t="s">
        <v>380</v>
      </c>
      <c r="J30" s="1" t="s">
        <v>381</v>
      </c>
      <c r="K30" s="1" t="str">
        <f t="shared" si="9"/>
        <v>SS</v>
      </c>
      <c r="L30" s="88" t="s">
        <v>384</v>
      </c>
      <c r="M30" s="88">
        <v>1</v>
      </c>
      <c r="N30" s="168">
        <f t="shared" ca="1" si="20"/>
        <v>49</v>
      </c>
      <c r="O30" s="169" t="str">
        <f t="shared" ca="1" si="21"/>
        <v/>
      </c>
      <c r="P30" s="170" t="str">
        <f t="shared" ca="1" si="22"/>
        <v/>
      </c>
      <c r="Q30" s="170" t="str">
        <f t="shared" ca="1" si="23"/>
        <v/>
      </c>
      <c r="R30" s="170">
        <f t="shared" ca="1" si="24"/>
        <v>171</v>
      </c>
      <c r="S30" s="170" t="str">
        <f t="shared" ca="1" si="25"/>
        <v/>
      </c>
      <c r="T30" s="170">
        <f t="shared" ca="1" si="26"/>
        <v>220</v>
      </c>
      <c r="U30" s="171">
        <f t="shared" ca="1" si="17"/>
        <v>20</v>
      </c>
      <c r="V30" s="159">
        <f ca="1">IF(ISNA(COUNTIF(INDIRECT("'"&amp;V$2&amp;$M30&amp;"'!A5:A170"),Légende!$H30)),0,COUNTIF(INDIRECT("'"&amp;V$2&amp;$M30&amp;"'!A5:A170"),Légende!$H30))</f>
        <v>2</v>
      </c>
      <c r="W30" s="160">
        <f ca="1">IF(ISNA(COUNTIF(INDIRECT("'"&amp;W$2&amp;$M30&amp;"'!A5:A170"),Légende!$H30)),0,COUNTIF(INDIRECT("'"&amp;W$2&amp;$M30&amp;"'!A5:A170"),Légende!$H30))</f>
        <v>0</v>
      </c>
      <c r="X30" s="160">
        <f ca="1">IF(ISNA(COUNTIF(INDIRECT("'"&amp;X$2&amp;$M30&amp;"'!A5:A170"),Légende!$H30)),0,COUNTIF(INDIRECT("'"&amp;X$2&amp;$M30&amp;"'!A5:A170"),Légende!$H30))</f>
        <v>0</v>
      </c>
      <c r="Y30" s="160">
        <f ca="1">IF(ISNA(COUNTIF(INDIRECT("'"&amp;Y$2&amp;$M30&amp;"'!A5:A170"),Légende!$H30)),0,COUNTIF(INDIRECT("'"&amp;Y$2&amp;$M30&amp;"'!A5:A170"),Légende!$H30))</f>
        <v>0</v>
      </c>
      <c r="Z30" s="160">
        <f ca="1">IF(ISNA(COUNTIF(INDIRECT("'"&amp;Z$2&amp;$M30&amp;"'!A5:A170"),Légende!$H30)),0,COUNTIF(INDIRECT("'"&amp;Z$2&amp;$M30&amp;"'!A5:A170"),Légende!$H30))</f>
        <v>5</v>
      </c>
      <c r="AA30" s="160">
        <f ca="1">IF(ISNA(COUNTIF(INDIRECT("'"&amp;AA$2&amp;$M30&amp;"'!A5:A170"),Légende!$H30)),0,COUNTIF(INDIRECT("'"&amp;AA$2&amp;$M30&amp;"'!A5:A170"),Légende!$H30))</f>
        <v>0</v>
      </c>
      <c r="AB30" s="160">
        <f t="shared" ca="1" si="27"/>
        <v>7</v>
      </c>
      <c r="AC30" s="161">
        <f t="shared" ca="1" si="1"/>
        <v>19</v>
      </c>
      <c r="AD30" s="127">
        <f t="shared" ca="1" si="29"/>
        <v>24.5</v>
      </c>
      <c r="AE30" s="127">
        <f t="shared" ca="1" si="3"/>
        <v>0</v>
      </c>
      <c r="AF30" s="127">
        <f t="shared" ca="1" si="4"/>
        <v>0</v>
      </c>
      <c r="AG30" s="127">
        <f t="shared" ca="1" si="5"/>
        <v>0</v>
      </c>
      <c r="AH30" s="127">
        <f t="shared" ca="1" si="6"/>
        <v>34.200000000000003</v>
      </c>
      <c r="AI30" s="127">
        <f t="shared" ca="1" si="7"/>
        <v>0</v>
      </c>
      <c r="AJ30" s="127">
        <f t="shared" ca="1" si="28"/>
        <v>58.7</v>
      </c>
      <c r="AK30" s="124">
        <f t="shared" ca="1" si="19"/>
        <v>18</v>
      </c>
    </row>
    <row r="31" spans="1:37" ht="17.25" customHeight="1" thickBot="1" x14ac:dyDescent="0.3">
      <c r="B31" s="15"/>
      <c r="C31" s="53"/>
      <c r="D31" s="53"/>
      <c r="E31" s="53"/>
      <c r="H31" s="44"/>
      <c r="I31" s="45"/>
      <c r="J31" s="89"/>
      <c r="K31" s="89"/>
      <c r="V31" s="153">
        <f t="shared" ref="V31:AB31" ca="1" si="35">SUM(V3:V30)</f>
        <v>119</v>
      </c>
      <c r="W31" s="153">
        <f t="shared" ca="1" si="35"/>
        <v>52</v>
      </c>
      <c r="X31" s="153">
        <f t="shared" ca="1" si="35"/>
        <v>82</v>
      </c>
      <c r="Y31" s="153">
        <f t="shared" ca="1" si="35"/>
        <v>52</v>
      </c>
      <c r="Z31" s="153">
        <f t="shared" ca="1" si="35"/>
        <v>39</v>
      </c>
      <c r="AA31" s="153">
        <f t="shared" ca="1" si="35"/>
        <v>20</v>
      </c>
      <c r="AB31" s="153">
        <f t="shared" ca="1" si="35"/>
        <v>364</v>
      </c>
      <c r="AD31" s="125">
        <f t="shared" ref="AD31:AJ31" ca="1" si="36">SUM(AD3:AD30)</f>
        <v>388.30064935064934</v>
      </c>
      <c r="AE31" s="125">
        <f t="shared" ca="1" si="36"/>
        <v>403.98333333333335</v>
      </c>
      <c r="AF31" s="125">
        <f t="shared" ca="1" si="36"/>
        <v>355.82875457875463</v>
      </c>
      <c r="AG31" s="125">
        <f t="shared" ca="1" si="36"/>
        <v>488.25454545454545</v>
      </c>
      <c r="AH31" s="125">
        <f t="shared" ca="1" si="36"/>
        <v>277.61666666666667</v>
      </c>
      <c r="AI31" s="125">
        <f t="shared" ca="1" si="36"/>
        <v>254.75</v>
      </c>
      <c r="AJ31" s="125">
        <f t="shared" ca="1" si="36"/>
        <v>2168.733949383949</v>
      </c>
      <c r="AK31" s="126"/>
    </row>
    <row r="32" spans="1:37" ht="17.25" customHeight="1" thickTop="1" x14ac:dyDescent="0.25">
      <c r="B32" s="15"/>
      <c r="C32" s="53"/>
      <c r="D32" s="53"/>
      <c r="E32" s="53"/>
      <c r="H32" s="44"/>
      <c r="I32" s="45"/>
      <c r="J32" s="89"/>
      <c r="K32" s="89"/>
    </row>
    <row r="33" spans="8:21" ht="17.25" hidden="1" customHeight="1" x14ac:dyDescent="0.25">
      <c r="H33" s="44"/>
      <c r="I33" s="45"/>
      <c r="J33" s="45"/>
      <c r="K33" s="45"/>
      <c r="L33" s="93">
        <v>1</v>
      </c>
      <c r="M33" s="93"/>
      <c r="N33" s="72">
        <f t="shared" ref="N33:S34" si="37">SUMIF($L$3:$L$30,$L33,N$3:N$30)</f>
        <v>0</v>
      </c>
      <c r="O33" s="72">
        <f t="shared" si="37"/>
        <v>0</v>
      </c>
      <c r="P33" s="72">
        <f t="shared" si="37"/>
        <v>0</v>
      </c>
      <c r="Q33" s="72">
        <f t="shared" si="37"/>
        <v>0</v>
      </c>
      <c r="R33" s="72">
        <f t="shared" si="37"/>
        <v>0</v>
      </c>
      <c r="S33" s="72">
        <f t="shared" si="37"/>
        <v>0</v>
      </c>
      <c r="T33" s="72">
        <f>SUM(N33:S33)</f>
        <v>0</v>
      </c>
      <c r="U33">
        <f>Estrie!P70</f>
        <v>5280</v>
      </c>
    </row>
    <row r="34" spans="8:21" ht="16.5" hidden="1" customHeight="1" x14ac:dyDescent="0.25">
      <c r="H34" s="44"/>
      <c r="I34" s="45"/>
      <c r="J34" s="45"/>
      <c r="K34" s="45"/>
      <c r="L34" s="94">
        <v>2</v>
      </c>
      <c r="M34" s="94"/>
      <c r="N34" s="72">
        <f t="shared" si="37"/>
        <v>0</v>
      </c>
      <c r="O34" s="72">
        <f t="shared" si="37"/>
        <v>0</v>
      </c>
      <c r="P34" s="72">
        <f t="shared" si="37"/>
        <v>0</v>
      </c>
      <c r="Q34" s="72">
        <f t="shared" si="37"/>
        <v>0</v>
      </c>
      <c r="R34" s="72">
        <f t="shared" si="37"/>
        <v>0</v>
      </c>
      <c r="S34" s="72">
        <f t="shared" si="37"/>
        <v>0</v>
      </c>
      <c r="T34" s="72">
        <f>SUM(N34:S34)</f>
        <v>0</v>
      </c>
      <c r="U34">
        <f>Centre!P62</f>
        <v>6086</v>
      </c>
    </row>
    <row r="35" spans="8:21" hidden="1" x14ac:dyDescent="0.25">
      <c r="H35" s="44"/>
      <c r="I35" s="45"/>
      <c r="J35" s="45"/>
      <c r="K35" s="45"/>
      <c r="L35" s="45"/>
      <c r="M35" s="45"/>
      <c r="N35" s="44">
        <f>'BM2'!M1:M1</f>
        <v>1900</v>
      </c>
      <c r="O35" s="45"/>
    </row>
    <row r="36" spans="8:21" hidden="1" x14ac:dyDescent="0.2">
      <c r="H36" s="39"/>
      <c r="I36" s="5"/>
      <c r="J36" s="5"/>
      <c r="K36" s="5"/>
      <c r="L36" s="259" t="s">
        <v>369</v>
      </c>
      <c r="M36" s="150"/>
      <c r="N36" s="129">
        <f t="shared" ref="N36:S36" ca="1" si="38">SUM(INDIRECT("'"&amp;N2&amp;$L$34&amp;"'!U5:u160"))</f>
        <v>0</v>
      </c>
      <c r="O36" s="129">
        <f t="shared" ca="1" si="38"/>
        <v>0</v>
      </c>
      <c r="P36" s="129">
        <f t="shared" ca="1" si="38"/>
        <v>0</v>
      </c>
      <c r="Q36" s="129">
        <f t="shared" ca="1" si="38"/>
        <v>0</v>
      </c>
      <c r="R36" s="129">
        <f t="shared" ca="1" si="38"/>
        <v>0</v>
      </c>
      <c r="S36" s="129">
        <f t="shared" ca="1" si="38"/>
        <v>0</v>
      </c>
    </row>
    <row r="37" spans="8:21" hidden="1" x14ac:dyDescent="0.2">
      <c r="H37" s="39"/>
      <c r="I37" s="5"/>
      <c r="J37" s="5"/>
      <c r="K37" s="5"/>
      <c r="L37" s="259"/>
      <c r="M37" s="150"/>
      <c r="N37" s="129">
        <f t="shared" ref="N37:S37" ca="1" si="39">SUM(INDIRECT(N2&amp;"_"&amp;$L$34))</f>
        <v>1900</v>
      </c>
      <c r="O37" s="129">
        <f t="shared" ca="1" si="39"/>
        <v>910</v>
      </c>
      <c r="P37" s="129">
        <f t="shared" ca="1" si="39"/>
        <v>1624</v>
      </c>
      <c r="Q37" s="129">
        <f t="shared" ca="1" si="39"/>
        <v>1001</v>
      </c>
      <c r="R37" s="129">
        <f t="shared" ca="1" si="39"/>
        <v>483</v>
      </c>
      <c r="S37" s="129">
        <f t="shared" ca="1" si="39"/>
        <v>168</v>
      </c>
    </row>
    <row r="38" spans="8:21" hidden="1" x14ac:dyDescent="0.2">
      <c r="H38" s="39"/>
      <c r="I38" s="5"/>
      <c r="J38" s="5"/>
      <c r="K38" s="5"/>
      <c r="L38" s="259"/>
      <c r="M38" s="150"/>
      <c r="N38" s="129">
        <f ca="1">N36-N37</f>
        <v>-1900</v>
      </c>
      <c r="O38" s="129">
        <f t="shared" ref="O38:S38" ca="1" si="40">O36-O37</f>
        <v>-910</v>
      </c>
      <c r="P38" s="129">
        <f t="shared" ca="1" si="40"/>
        <v>-1624</v>
      </c>
      <c r="Q38" s="129">
        <f t="shared" ca="1" si="40"/>
        <v>-1001</v>
      </c>
      <c r="R38" s="129">
        <f t="shared" ca="1" si="40"/>
        <v>-483</v>
      </c>
      <c r="S38" s="129">
        <f t="shared" ca="1" si="40"/>
        <v>-168</v>
      </c>
    </row>
    <row r="39" spans="8:21" hidden="1" x14ac:dyDescent="0.2">
      <c r="H39" s="39"/>
      <c r="I39" s="69"/>
    </row>
    <row r="40" spans="8:21" hidden="1" x14ac:dyDescent="0.2">
      <c r="H40" s="39"/>
      <c r="I40" s="69"/>
      <c r="L40" s="259" t="s">
        <v>370</v>
      </c>
      <c r="M40" s="150"/>
      <c r="N40" s="129">
        <f ca="1">SUM(INDIRECT("'"&amp;N2&amp;$L$33&amp;"'!U5:u160"))</f>
        <v>0</v>
      </c>
      <c r="O40" s="129">
        <f t="shared" ref="O40:S40" ca="1" si="41">SUM(INDIRECT("'"&amp;O2&amp;$L$33&amp;"'!U5:u160"))</f>
        <v>0</v>
      </c>
      <c r="P40" s="129">
        <f t="shared" ca="1" si="41"/>
        <v>0</v>
      </c>
      <c r="Q40" s="129">
        <f t="shared" ca="1" si="41"/>
        <v>0</v>
      </c>
      <c r="R40" s="129">
        <f t="shared" ca="1" si="41"/>
        <v>0</v>
      </c>
      <c r="S40" s="129">
        <f t="shared" ca="1" si="41"/>
        <v>0</v>
      </c>
    </row>
    <row r="41" spans="8:21" hidden="1" x14ac:dyDescent="0.2">
      <c r="H41" s="39"/>
      <c r="I41" s="69"/>
      <c r="L41" s="259"/>
      <c r="M41" s="150"/>
      <c r="N41" s="129">
        <f ca="1">SUM(INDIRECT(N2&amp;"_"&amp;$L$33))</f>
        <v>1124</v>
      </c>
      <c r="O41" s="129">
        <f t="shared" ref="O41:S41" ca="1" si="42">SUM(INDIRECT(O2&amp;"_"&amp;$L$33))</f>
        <v>633</v>
      </c>
      <c r="P41" s="129">
        <f t="shared" ca="1" si="42"/>
        <v>1200</v>
      </c>
      <c r="Q41" s="129">
        <f t="shared" ca="1" si="42"/>
        <v>932</v>
      </c>
      <c r="R41" s="129">
        <f t="shared" ca="1" si="42"/>
        <v>863</v>
      </c>
      <c r="S41" s="129">
        <f t="shared" ca="1" si="42"/>
        <v>528</v>
      </c>
    </row>
    <row r="42" spans="8:21" hidden="1" x14ac:dyDescent="0.2">
      <c r="H42" s="39"/>
      <c r="I42" s="69"/>
      <c r="L42" s="259"/>
      <c r="M42" s="150"/>
      <c r="N42" s="129">
        <f ca="1">N40-N41</f>
        <v>-1124</v>
      </c>
      <c r="O42" s="129">
        <f t="shared" ref="O42" ca="1" si="43">O40-O41</f>
        <v>-633</v>
      </c>
      <c r="P42" s="129">
        <f t="shared" ref="P42" ca="1" si="44">P40-P41</f>
        <v>-1200</v>
      </c>
      <c r="Q42" s="129">
        <f t="shared" ref="Q42" ca="1" si="45">Q40-Q41</f>
        <v>-932</v>
      </c>
      <c r="R42" s="129">
        <f t="shared" ref="R42" ca="1" si="46">R40-R41</f>
        <v>-863</v>
      </c>
      <c r="S42" s="129">
        <f t="shared" ref="S42" ca="1" si="47">S40-S41</f>
        <v>-528</v>
      </c>
    </row>
    <row r="43" spans="8:21" hidden="1" x14ac:dyDescent="0.2">
      <c r="H43" s="39"/>
      <c r="I43" s="69"/>
    </row>
    <row r="44" spans="8:21" x14ac:dyDescent="0.2">
      <c r="H44" s="39"/>
      <c r="I44" s="69"/>
    </row>
    <row r="45" spans="8:21" x14ac:dyDescent="0.2">
      <c r="H45" s="39"/>
      <c r="I45" s="69"/>
    </row>
    <row r="46" spans="8:21" x14ac:dyDescent="0.2">
      <c r="H46" s="39"/>
      <c r="I46" s="69"/>
    </row>
    <row r="47" spans="8:21" x14ac:dyDescent="0.2">
      <c r="H47" s="39"/>
      <c r="I47" s="69"/>
    </row>
    <row r="48" spans="8:21" x14ac:dyDescent="0.2">
      <c r="H48" s="39"/>
      <c r="I48" s="69"/>
      <c r="J48" s="89"/>
      <c r="Q48" s="147"/>
      <c r="T48" s="147"/>
    </row>
    <row r="49" spans="8:13" x14ac:dyDescent="0.2">
      <c r="H49" s="39"/>
      <c r="I49" s="69"/>
    </row>
    <row r="50" spans="8:13" x14ac:dyDescent="0.2">
      <c r="H50" s="39"/>
      <c r="I50" s="69"/>
    </row>
    <row r="51" spans="8:13" x14ac:dyDescent="0.2">
      <c r="H51" s="39"/>
      <c r="I51" s="69"/>
    </row>
    <row r="52" spans="8:13" x14ac:dyDescent="0.2">
      <c r="H52" s="39"/>
      <c r="I52" s="69"/>
    </row>
    <row r="53" spans="8:13" x14ac:dyDescent="0.2">
      <c r="H53" s="39"/>
      <c r="I53" s="69"/>
    </row>
    <row r="54" spans="8:13" x14ac:dyDescent="0.2">
      <c r="H54" s="39"/>
      <c r="I54" s="69"/>
    </row>
    <row r="55" spans="8:13" x14ac:dyDescent="0.2">
      <c r="H55" s="39"/>
      <c r="I55" s="69"/>
    </row>
    <row r="56" spans="8:13" x14ac:dyDescent="0.2">
      <c r="H56" s="39"/>
      <c r="I56" s="69"/>
    </row>
    <row r="57" spans="8:13" x14ac:dyDescent="0.2">
      <c r="H57" s="39"/>
      <c r="I57" s="69"/>
    </row>
    <row r="58" spans="8:13" x14ac:dyDescent="0.2">
      <c r="H58" s="39"/>
      <c r="I58" s="69"/>
    </row>
    <row r="59" spans="8:13" x14ac:dyDescent="0.2">
      <c r="H59" s="39"/>
      <c r="I59" s="69"/>
    </row>
    <row r="60" spans="8:13" x14ac:dyDescent="0.2">
      <c r="H60" s="39"/>
      <c r="I60" s="69"/>
    </row>
    <row r="61" spans="8:13" x14ac:dyDescent="0.2">
      <c r="H61" s="39"/>
      <c r="I61" s="69"/>
    </row>
    <row r="62" spans="8:13" x14ac:dyDescent="0.2">
      <c r="H62" s="39"/>
      <c r="I62" s="69"/>
    </row>
    <row r="63" spans="8:13" x14ac:dyDescent="0.2">
      <c r="H63" s="39"/>
      <c r="I63" s="256"/>
      <c r="J63" s="256"/>
      <c r="K63" s="256"/>
      <c r="L63" s="256"/>
      <c r="M63" s="69"/>
    </row>
    <row r="64" spans="8:13" x14ac:dyDescent="0.2">
      <c r="H64" s="39"/>
      <c r="I64" s="256"/>
      <c r="J64" s="256"/>
      <c r="K64" s="256"/>
      <c r="L64" s="256"/>
      <c r="M64" s="69"/>
    </row>
    <row r="65" spans="7:18" x14ac:dyDescent="0.2">
      <c r="H65" s="39"/>
      <c r="I65" s="256"/>
      <c r="J65" s="256"/>
      <c r="K65" s="256"/>
      <c r="L65" s="256"/>
      <c r="M65" s="69"/>
    </row>
    <row r="66" spans="7:18" x14ac:dyDescent="0.2">
      <c r="H66" s="39"/>
      <c r="I66" s="256"/>
      <c r="J66" s="256"/>
      <c r="K66" s="256"/>
      <c r="L66" s="256"/>
      <c r="M66" s="69"/>
    </row>
    <row r="67" spans="7:18" x14ac:dyDescent="0.2">
      <c r="H67" s="39"/>
      <c r="I67" s="256"/>
      <c r="J67" s="256"/>
      <c r="K67" s="256"/>
      <c r="L67" s="256"/>
      <c r="M67" s="69"/>
    </row>
    <row r="68" spans="7:18" ht="26.25" x14ac:dyDescent="0.4">
      <c r="H68" s="60"/>
      <c r="I68" s="255" t="s">
        <v>108</v>
      </c>
      <c r="J68" s="255"/>
      <c r="K68" s="255"/>
      <c r="L68" s="255"/>
      <c r="M68" s="61"/>
    </row>
    <row r="69" spans="7:18" ht="26.25" x14ac:dyDescent="0.4">
      <c r="H69" s="62"/>
      <c r="I69" s="63"/>
      <c r="J69" s="87"/>
      <c r="K69" s="87"/>
      <c r="O69" s="1"/>
    </row>
    <row r="70" spans="7:18" ht="26.25" x14ac:dyDescent="0.4">
      <c r="H70" s="62" t="s">
        <v>90</v>
      </c>
      <c r="I70" s="63" t="s">
        <v>132</v>
      </c>
      <c r="J70" s="87"/>
      <c r="K70" s="87"/>
      <c r="O70" s="89" t="s">
        <v>159</v>
      </c>
      <c r="R70" s="89" t="s">
        <v>128</v>
      </c>
    </row>
    <row r="71" spans="7:18" ht="26.25" x14ac:dyDescent="0.4">
      <c r="H71" s="62" t="s">
        <v>86</v>
      </c>
      <c r="I71" s="63" t="s">
        <v>135</v>
      </c>
      <c r="J71" s="87"/>
      <c r="K71" s="87"/>
      <c r="O71" s="89" t="s">
        <v>168</v>
      </c>
      <c r="R71" s="89" t="s">
        <v>410</v>
      </c>
    </row>
    <row r="72" spans="7:18" ht="26.25" x14ac:dyDescent="0.4">
      <c r="H72" s="64" t="s">
        <v>16</v>
      </c>
      <c r="I72" s="65" t="s">
        <v>134</v>
      </c>
      <c r="J72" s="87"/>
      <c r="K72" s="87"/>
      <c r="O72" s="1" t="s">
        <v>80</v>
      </c>
      <c r="R72" s="89" t="s">
        <v>609</v>
      </c>
    </row>
    <row r="73" spans="7:18" ht="26.25" x14ac:dyDescent="0.4">
      <c r="G73" s="228"/>
      <c r="H73" s="62" t="s">
        <v>137</v>
      </c>
      <c r="I73" s="61" t="s">
        <v>136</v>
      </c>
      <c r="J73" s="87"/>
      <c r="K73" s="87"/>
      <c r="O73" s="92" t="s">
        <v>167</v>
      </c>
      <c r="R73" s="89" t="s">
        <v>18</v>
      </c>
    </row>
    <row r="74" spans="7:18" ht="26.25" x14ac:dyDescent="0.4">
      <c r="H74" s="64" t="s">
        <v>17</v>
      </c>
      <c r="I74" s="65" t="s">
        <v>113</v>
      </c>
      <c r="J74" s="87"/>
      <c r="K74" s="87"/>
      <c r="O74" s="1" t="s">
        <v>152</v>
      </c>
      <c r="R74" s="89" t="s">
        <v>19</v>
      </c>
    </row>
    <row r="75" spans="7:18" ht="26.25" x14ac:dyDescent="0.4">
      <c r="H75" s="62" t="s">
        <v>2</v>
      </c>
      <c r="I75" s="61" t="s">
        <v>83</v>
      </c>
      <c r="J75" s="87"/>
      <c r="K75" s="87"/>
      <c r="O75" s="1" t="s">
        <v>554</v>
      </c>
      <c r="R75" s="89" t="s">
        <v>403</v>
      </c>
    </row>
    <row r="76" spans="7:18" ht="26.25" x14ac:dyDescent="0.4">
      <c r="H76" s="64" t="s">
        <v>103</v>
      </c>
      <c r="I76" s="66" t="s">
        <v>114</v>
      </c>
      <c r="J76" s="87"/>
      <c r="K76" s="87"/>
      <c r="O76" s="1" t="s">
        <v>99</v>
      </c>
      <c r="R76" s="89" t="s">
        <v>127</v>
      </c>
    </row>
    <row r="77" spans="7:18" ht="26.25" x14ac:dyDescent="0.4">
      <c r="H77" s="83" t="s">
        <v>92</v>
      </c>
      <c r="I77" s="84" t="s">
        <v>379</v>
      </c>
      <c r="J77" s="87"/>
      <c r="K77" s="87"/>
      <c r="O77" s="1" t="s">
        <v>81</v>
      </c>
      <c r="R77" s="136" t="s">
        <v>378</v>
      </c>
    </row>
    <row r="78" spans="7:18" ht="26.25" x14ac:dyDescent="0.4">
      <c r="H78" s="62" t="s">
        <v>85</v>
      </c>
      <c r="I78" s="61" t="s">
        <v>109</v>
      </c>
      <c r="J78" s="87"/>
      <c r="K78" s="87"/>
      <c r="O78" s="1" t="s">
        <v>151</v>
      </c>
      <c r="R78" s="136" t="s">
        <v>15</v>
      </c>
    </row>
    <row r="79" spans="7:18" ht="26.25" x14ac:dyDescent="0.4">
      <c r="H79" s="83" t="s">
        <v>163</v>
      </c>
      <c r="I79" s="84" t="s">
        <v>164</v>
      </c>
      <c r="J79" s="87"/>
      <c r="K79" s="87"/>
      <c r="O79" s="136" t="s">
        <v>378</v>
      </c>
      <c r="R79" s="89" t="s">
        <v>57</v>
      </c>
    </row>
    <row r="80" spans="7:18" ht="26.25" x14ac:dyDescent="0.4">
      <c r="H80" s="62" t="s">
        <v>88</v>
      </c>
      <c r="I80" s="61" t="s">
        <v>110</v>
      </c>
      <c r="J80" s="87"/>
      <c r="K80" s="87"/>
      <c r="O80" s="1" t="s">
        <v>155</v>
      </c>
      <c r="R80" s="89" t="s">
        <v>165</v>
      </c>
    </row>
    <row r="81" spans="8:18" ht="26.25" x14ac:dyDescent="0.4">
      <c r="H81" s="64" t="s">
        <v>20</v>
      </c>
      <c r="I81" s="66" t="s">
        <v>111</v>
      </c>
      <c r="J81" s="87"/>
      <c r="K81" s="87"/>
      <c r="O81" s="1" t="s">
        <v>130</v>
      </c>
      <c r="R81" s="89" t="s">
        <v>383</v>
      </c>
    </row>
    <row r="82" spans="8:18" ht="26.25" x14ac:dyDescent="0.4">
      <c r="H82" s="62" t="s">
        <v>89</v>
      </c>
      <c r="I82" s="79" t="s">
        <v>161</v>
      </c>
      <c r="J82" s="87"/>
      <c r="K82" s="87"/>
      <c r="O82" s="1" t="s">
        <v>105</v>
      </c>
    </row>
    <row r="83" spans="8:18" ht="26.25" x14ac:dyDescent="0.4">
      <c r="H83" s="62" t="s">
        <v>3</v>
      </c>
      <c r="I83" s="79" t="s">
        <v>608</v>
      </c>
      <c r="J83" s="87"/>
      <c r="K83" s="87"/>
      <c r="O83" s="1" t="s">
        <v>100</v>
      </c>
    </row>
    <row r="84" spans="8:18" ht="26.25" x14ac:dyDescent="0.4">
      <c r="H84" s="62" t="s">
        <v>149</v>
      </c>
      <c r="I84" s="79" t="s">
        <v>166</v>
      </c>
      <c r="J84" s="87"/>
      <c r="K84" s="87"/>
      <c r="O84" s="1" t="s">
        <v>381</v>
      </c>
    </row>
    <row r="85" spans="8:18" ht="26.25" x14ac:dyDescent="0.4">
      <c r="H85" s="62" t="s">
        <v>87</v>
      </c>
      <c r="I85" s="61" t="s">
        <v>112</v>
      </c>
      <c r="J85" s="87"/>
      <c r="K85" s="87"/>
      <c r="O85" s="1" t="s">
        <v>79</v>
      </c>
    </row>
    <row r="86" spans="8:18" ht="26.25" x14ac:dyDescent="0.4">
      <c r="H86" s="62" t="s">
        <v>84</v>
      </c>
      <c r="I86" s="79" t="s">
        <v>564</v>
      </c>
      <c r="J86" s="87"/>
      <c r="K86" s="87"/>
      <c r="O86" s="1" t="s">
        <v>78</v>
      </c>
    </row>
    <row r="87" spans="8:18" ht="26.25" x14ac:dyDescent="0.4">
      <c r="H87" s="64" t="s">
        <v>107</v>
      </c>
      <c r="I87" s="66" t="s">
        <v>131</v>
      </c>
      <c r="J87" s="87"/>
      <c r="K87" s="87"/>
      <c r="O87" s="89"/>
    </row>
    <row r="88" spans="8:18" ht="26.25" x14ac:dyDescent="0.4">
      <c r="H88" s="64" t="s">
        <v>1</v>
      </c>
      <c r="I88" s="66" t="s">
        <v>124</v>
      </c>
      <c r="J88" s="87"/>
      <c r="K88" s="87"/>
      <c r="O88" s="92"/>
    </row>
    <row r="89" spans="8:18" ht="26.25" x14ac:dyDescent="0.4">
      <c r="H89" s="80" t="s">
        <v>156</v>
      </c>
      <c r="I89" s="79" t="s">
        <v>382</v>
      </c>
      <c r="J89" s="87"/>
      <c r="K89" s="87"/>
      <c r="O89" s="1"/>
    </row>
    <row r="90" spans="8:18" ht="26.25" x14ac:dyDescent="0.4">
      <c r="H90" s="80" t="s">
        <v>4</v>
      </c>
      <c r="I90" s="79" t="s">
        <v>388</v>
      </c>
      <c r="J90" s="87"/>
      <c r="K90" s="87"/>
      <c r="O90" s="89"/>
    </row>
    <row r="91" spans="8:18" ht="26.25" x14ac:dyDescent="0.4">
      <c r="H91" s="62" t="s">
        <v>98</v>
      </c>
      <c r="I91" s="61" t="s">
        <v>97</v>
      </c>
      <c r="J91" s="87"/>
      <c r="K91" s="87"/>
      <c r="O91" s="89"/>
    </row>
    <row r="92" spans="8:18" ht="26.25" x14ac:dyDescent="0.4">
      <c r="H92" s="64" t="s">
        <v>21</v>
      </c>
      <c r="I92" s="66" t="s">
        <v>565</v>
      </c>
      <c r="J92" s="87"/>
      <c r="K92" s="87"/>
      <c r="O92" s="89"/>
    </row>
    <row r="93" spans="8:18" ht="26.25" x14ac:dyDescent="0.4">
      <c r="H93" s="80" t="s">
        <v>23</v>
      </c>
      <c r="I93" s="79" t="s">
        <v>157</v>
      </c>
      <c r="J93" s="87"/>
      <c r="K93" s="87"/>
      <c r="O93" s="148"/>
    </row>
    <row r="94" spans="8:18" ht="26.25" x14ac:dyDescent="0.4">
      <c r="H94" s="83" t="s">
        <v>158</v>
      </c>
      <c r="I94" s="84" t="s">
        <v>403</v>
      </c>
      <c r="J94" s="87"/>
      <c r="K94" s="87"/>
      <c r="O94" s="1"/>
    </row>
    <row r="95" spans="8:18" ht="26.25" x14ac:dyDescent="0.4">
      <c r="H95" s="64" t="s">
        <v>25</v>
      </c>
      <c r="I95" s="66" t="s">
        <v>377</v>
      </c>
      <c r="J95" s="87"/>
      <c r="K95" s="87"/>
      <c r="O95" s="1"/>
    </row>
    <row r="96" spans="8:18" ht="6" customHeight="1" x14ac:dyDescent="0.35">
      <c r="H96" s="60"/>
      <c r="I96" s="60"/>
      <c r="J96" s="87"/>
      <c r="K96" s="87"/>
    </row>
  </sheetData>
  <sheetProtection selectLockedCells="1"/>
  <sortState xmlns:xlrd2="http://schemas.microsoft.com/office/spreadsheetml/2017/richdata2" ref="O70:O86">
    <sortCondition ref="O70:O86"/>
  </sortState>
  <mergeCells count="35">
    <mergeCell ref="V1:AC1"/>
    <mergeCell ref="AD1:AK1"/>
    <mergeCell ref="C30:E30"/>
    <mergeCell ref="N1:U1"/>
    <mergeCell ref="C26:E26"/>
    <mergeCell ref="C27:E27"/>
    <mergeCell ref="I1:L1"/>
    <mergeCell ref="C2:E2"/>
    <mergeCell ref="C14:E14"/>
    <mergeCell ref="C5:E5"/>
    <mergeCell ref="C17:F17"/>
    <mergeCell ref="C16:F16"/>
    <mergeCell ref="C15:E15"/>
    <mergeCell ref="C19:E19"/>
    <mergeCell ref="C3:E3"/>
    <mergeCell ref="I63:L63"/>
    <mergeCell ref="C4:E4"/>
    <mergeCell ref="C6:E6"/>
    <mergeCell ref="C8:E8"/>
    <mergeCell ref="C29:E29"/>
    <mergeCell ref="C12:E12"/>
    <mergeCell ref="C11:E11"/>
    <mergeCell ref="C9:E9"/>
    <mergeCell ref="C24:E24"/>
    <mergeCell ref="L36:L38"/>
    <mergeCell ref="L40:L42"/>
    <mergeCell ref="C7:E7"/>
    <mergeCell ref="C13:E13"/>
    <mergeCell ref="C18:F18"/>
    <mergeCell ref="C10:E10"/>
    <mergeCell ref="I68:L68"/>
    <mergeCell ref="I66:L66"/>
    <mergeCell ref="I67:L67"/>
    <mergeCell ref="I65:L65"/>
    <mergeCell ref="I64:L64"/>
  </mergeCells>
  <phoneticPr fontId="0" type="noConversion"/>
  <conditionalFormatting sqref="I3:AL30">
    <cfRule type="expression" dxfId="124" priority="11">
      <formula>$G3="x"</formula>
    </cfRule>
  </conditionalFormatting>
  <conditionalFormatting sqref="J48">
    <cfRule type="expression" dxfId="123" priority="8">
      <formula>$G48="x"</formula>
    </cfRule>
  </conditionalFormatting>
  <conditionalFormatting sqref="N3:U30">
    <cfRule type="expression" dxfId="122" priority="17" stopIfTrue="1">
      <formula>$L3=1</formula>
    </cfRule>
  </conditionalFormatting>
  <conditionalFormatting sqref="O69:O95">
    <cfRule type="expression" dxfId="121" priority="3">
      <formula>$G69="x"</formula>
    </cfRule>
  </conditionalFormatting>
  <conditionalFormatting sqref="Q48">
    <cfRule type="expression" dxfId="120" priority="6">
      <formula>$G48="x"</formula>
    </cfRule>
    <cfRule type="expression" dxfId="119" priority="7" stopIfTrue="1">
      <formula>$L48=1</formula>
    </cfRule>
  </conditionalFormatting>
  <conditionalFormatting sqref="R70:R81">
    <cfRule type="expression" dxfId="118" priority="1">
      <formula>$G70="x"</formula>
    </cfRule>
  </conditionalFormatting>
  <conditionalFormatting sqref="T48">
    <cfRule type="expression" dxfId="117" priority="9">
      <formula>$G48="x"</formula>
    </cfRule>
    <cfRule type="expression" dxfId="116" priority="10" stopIfTrue="1">
      <formula>$L48=1</formula>
    </cfRule>
  </conditionalFormatting>
  <conditionalFormatting sqref="V3:AB30">
    <cfRule type="expression" dxfId="115" priority="15">
      <formula>$G3="X"</formula>
    </cfRule>
  </conditionalFormatting>
  <conditionalFormatting sqref="V3:AC30">
    <cfRule type="expression" dxfId="114" priority="5">
      <formula>V3&gt;0</formula>
    </cfRule>
  </conditionalFormatting>
  <conditionalFormatting sqref="AD3:AJ30">
    <cfRule type="expression" dxfId="113" priority="14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scale="5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U81"/>
  <sheetViews>
    <sheetView topLeftCell="N1" zoomScaleNormal="100" workbookViewId="0">
      <selection activeCell="R31" sqref="R31:R32"/>
    </sheetView>
  </sheetViews>
  <sheetFormatPr baseColWidth="10" defaultRowHeight="12.75" x14ac:dyDescent="0.2"/>
  <cols>
    <col min="1" max="1" width="11.42578125" hidden="1" customWidth="1"/>
    <col min="2" max="2" width="9.140625" hidden="1" customWidth="1"/>
    <col min="3" max="4" width="5.7109375" hidden="1" customWidth="1"/>
    <col min="5" max="5" width="11.42578125" hidden="1" customWidth="1"/>
    <col min="6" max="6" width="9" hidden="1" customWidth="1"/>
    <col min="7" max="7" width="5.42578125" hidden="1" customWidth="1"/>
    <col min="8" max="8" width="5.7109375" hidden="1" customWidth="1"/>
    <col min="9" max="9" width="11.42578125" hidden="1" customWidth="1"/>
    <col min="10" max="10" width="8.7109375" hidden="1" customWidth="1"/>
    <col min="11" max="11" width="5.7109375" hidden="1" customWidth="1"/>
    <col min="12" max="12" width="5.140625" hidden="1" customWidth="1"/>
    <col min="13" max="13" width="11.42578125" hidden="1" customWidth="1"/>
    <col min="14" max="14" width="30" customWidth="1"/>
    <col min="15" max="15" width="6.5703125" customWidth="1"/>
    <col min="16" max="16" width="25.7109375" customWidth="1"/>
    <col min="17" max="17" width="6.140625" customWidth="1"/>
    <col min="18" max="18" width="27" customWidth="1"/>
    <col min="19" max="19" width="6.28515625" customWidth="1"/>
    <col min="20" max="20" width="2.28515625" customWidth="1"/>
  </cols>
  <sheetData>
    <row r="1" spans="1:19" ht="18" customHeight="1" x14ac:dyDescent="0.25">
      <c r="A1" s="322" t="s">
        <v>34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N1" s="317" t="s">
        <v>604</v>
      </c>
      <c r="O1" s="317"/>
      <c r="P1" s="317"/>
      <c r="Q1" s="317"/>
      <c r="R1" s="317"/>
      <c r="S1" s="317"/>
    </row>
    <row r="2" spans="1:19" ht="16.5" customHeight="1" thickBot="1" x14ac:dyDescent="0.25">
      <c r="A2" s="321" t="s">
        <v>102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4"/>
      <c r="N2" s="318" t="s">
        <v>605</v>
      </c>
      <c r="O2" s="318"/>
      <c r="P2" s="318"/>
      <c r="Q2" s="318"/>
      <c r="R2" s="318"/>
      <c r="S2" s="318"/>
    </row>
    <row r="3" spans="1:19" ht="16.5" customHeight="1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0"/>
      <c r="O3" s="320"/>
      <c r="P3" s="320"/>
      <c r="Q3" s="320"/>
      <c r="R3" s="320"/>
      <c r="S3" s="320"/>
    </row>
    <row r="4" spans="1:19" ht="15" customHeight="1" thickBot="1" x14ac:dyDescent="0.25">
      <c r="A4" s="323" t="s">
        <v>121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4"/>
      <c r="N4" s="319" t="s">
        <v>376</v>
      </c>
      <c r="O4" s="319"/>
      <c r="P4" s="319"/>
      <c r="Q4" s="319"/>
      <c r="R4" s="319"/>
      <c r="S4" s="319"/>
    </row>
    <row r="5" spans="1:19" ht="16.5" customHeight="1" thickBot="1" x14ac:dyDescent="0.3">
      <c r="A5" s="297" t="s">
        <v>29</v>
      </c>
      <c r="B5" s="311"/>
      <c r="C5" s="312"/>
      <c r="D5" s="13" t="s">
        <v>26</v>
      </c>
      <c r="E5" s="297" t="s">
        <v>30</v>
      </c>
      <c r="F5" s="298"/>
      <c r="G5" s="299"/>
      <c r="H5" s="13" t="s">
        <v>26</v>
      </c>
      <c r="I5" s="297" t="s">
        <v>27</v>
      </c>
      <c r="J5" s="298"/>
      <c r="K5" s="299"/>
      <c r="L5" s="13" t="s">
        <v>26</v>
      </c>
      <c r="N5" s="57" t="s">
        <v>29</v>
      </c>
      <c r="O5" s="52" t="s">
        <v>26</v>
      </c>
      <c r="P5" s="58" t="s">
        <v>30</v>
      </c>
      <c r="Q5" s="52" t="s">
        <v>26</v>
      </c>
      <c r="R5" s="58" t="s">
        <v>27</v>
      </c>
      <c r="S5" s="52" t="s">
        <v>26</v>
      </c>
    </row>
    <row r="6" spans="1:19" ht="15.75" x14ac:dyDescent="0.25">
      <c r="A6" s="303" t="s">
        <v>18</v>
      </c>
      <c r="B6" s="296"/>
      <c r="C6" s="296"/>
      <c r="D6" s="7">
        <v>280</v>
      </c>
      <c r="E6" s="300" t="s">
        <v>15</v>
      </c>
      <c r="F6" s="301"/>
      <c r="G6" s="302"/>
      <c r="H6" s="7"/>
      <c r="I6" s="303" t="s">
        <v>28</v>
      </c>
      <c r="J6" s="301"/>
      <c r="K6" s="302"/>
      <c r="L6" s="7"/>
      <c r="N6" s="12" t="s">
        <v>99</v>
      </c>
      <c r="O6" s="42">
        <f>IF(N6="","",SUMIF('BF1'!A$4:$A997,VLOOKUP(N6,Légende!$J:$K,2,FALSE),'BF1'!$M$4:$M997))</f>
        <v>137</v>
      </c>
      <c r="P6" s="12" t="s">
        <v>130</v>
      </c>
      <c r="Q6" s="42">
        <f>IF(P6="","",SUMIF('BM1'!$A$4:$A971,VLOOKUP(P6,Légende!$J:$K,2,FALSE),'BM1'!$M$4:$M971))</f>
        <v>282</v>
      </c>
      <c r="R6" s="12" t="s">
        <v>105</v>
      </c>
      <c r="S6" s="42">
        <f>IF(R6="","",SUMIF('CF1'!$A$4:$A1009,VLOOKUP(R6,Légende!$J:$K,2,FALSE),'CF1'!$M$4:$M1009))</f>
        <v>368</v>
      </c>
    </row>
    <row r="7" spans="1:19" ht="15.75" x14ac:dyDescent="0.25">
      <c r="A7" s="12" t="s">
        <v>28</v>
      </c>
      <c r="B7" s="3"/>
      <c r="C7" s="17"/>
      <c r="D7" s="7">
        <v>200</v>
      </c>
      <c r="E7" s="303" t="s">
        <v>18</v>
      </c>
      <c r="F7" s="301"/>
      <c r="G7" s="302"/>
      <c r="H7" s="7"/>
      <c r="I7" s="303" t="s">
        <v>15</v>
      </c>
      <c r="J7" s="301"/>
      <c r="K7" s="302"/>
      <c r="L7" s="7"/>
      <c r="N7" s="50" t="s">
        <v>100</v>
      </c>
      <c r="O7" s="42">
        <f>IF(N7="","",SUMIF('BF1'!A$4:$A1000,VLOOKUP(N7,Légende!$J:$K,2,FALSE),'BF1'!$M$4:$M1000))</f>
        <v>135</v>
      </c>
      <c r="P7" s="50" t="s">
        <v>99</v>
      </c>
      <c r="Q7" s="42">
        <f>IF(P7="","",SUMIF('BM1'!$A$4:$A977,VLOOKUP(P7,Légende!$J:$K,2,FALSE),'BM1'!$M$4:$M977))</f>
        <v>237</v>
      </c>
      <c r="R7" s="50" t="s">
        <v>155</v>
      </c>
      <c r="S7" s="42">
        <f>IF(R7="","",SUMIF('CF1'!$A$4:$A1012,VLOOKUP(R7,Légende!$J:$K,2,FALSE),'CF1'!$M$4:$M1012))</f>
        <v>179</v>
      </c>
    </row>
    <row r="8" spans="1:19" ht="15.75" x14ac:dyDescent="0.25">
      <c r="A8" s="303" t="s">
        <v>15</v>
      </c>
      <c r="B8" s="296"/>
      <c r="C8" s="296"/>
      <c r="D8" s="7">
        <v>124</v>
      </c>
      <c r="E8" s="300" t="s">
        <v>24</v>
      </c>
      <c r="F8" s="304"/>
      <c r="G8" s="305"/>
      <c r="H8" s="7"/>
      <c r="I8" s="303" t="s">
        <v>56</v>
      </c>
      <c r="J8" s="301"/>
      <c r="K8" s="302"/>
      <c r="L8" s="7"/>
      <c r="N8" s="12" t="s">
        <v>159</v>
      </c>
      <c r="O8" s="42">
        <f>IF(N8="","",SUMIF('BF1'!A$4:$A999,VLOOKUP(N8,Légende!$J:$K,2,FALSE),'BF1'!$M$4:$M999))</f>
        <v>93</v>
      </c>
      <c r="P8" s="12" t="s">
        <v>78</v>
      </c>
      <c r="Q8" s="42">
        <f>IF(P8="","",SUMIF('BM1'!$A$4:$A975,VLOOKUP(P8,Légende!$J:$K,2,FALSE),'BM1'!$M$4:$M975))</f>
        <v>204</v>
      </c>
      <c r="R8" s="12" t="s">
        <v>100</v>
      </c>
      <c r="S8" s="42">
        <f>IF(R8="","",SUMIF('CF1'!$A$4:$A1010,VLOOKUP(R8,Légende!$J:$K,2,FALSE),'CF1'!$M$4:$M1010))</f>
        <v>161</v>
      </c>
    </row>
    <row r="9" spans="1:19" ht="15.75" x14ac:dyDescent="0.25">
      <c r="A9" s="12" t="s">
        <v>35</v>
      </c>
      <c r="B9" s="3"/>
      <c r="C9" s="17"/>
      <c r="D9" s="7">
        <v>114</v>
      </c>
      <c r="E9" s="24" t="s">
        <v>57</v>
      </c>
      <c r="F9" s="23"/>
      <c r="G9" s="25"/>
      <c r="H9" s="7"/>
      <c r="I9" s="300" t="s">
        <v>22</v>
      </c>
      <c r="J9" s="304"/>
      <c r="K9" s="305"/>
      <c r="L9" s="7"/>
      <c r="N9" s="12" t="s">
        <v>168</v>
      </c>
      <c r="O9" s="42">
        <f>IF(N9="","",SUMIF('BF1'!A$4:$A1003,VLOOKUP(N9,Légende!$J:$K,2,FALSE),'BF1'!$M$4:$M1003))</f>
        <v>57</v>
      </c>
      <c r="P9" s="12" t="s">
        <v>81</v>
      </c>
      <c r="Q9" s="42">
        <f>IF(P9="","",SUMIF('BM1'!$A$4:$A969,VLOOKUP(P9,Légende!$J:$K,2,FALSE),'BM1'!$M$4:$M969))</f>
        <v>92</v>
      </c>
      <c r="R9" s="12" t="s">
        <v>78</v>
      </c>
      <c r="S9" s="42">
        <f>IF(R9="","",SUMIF('CF1'!$A$4:$A1008,VLOOKUP(R9,Légende!$J:$K,2,FALSE),'CF1'!$M$4:$M1008))</f>
        <v>75</v>
      </c>
    </row>
    <row r="10" spans="1:19" ht="15.75" x14ac:dyDescent="0.25">
      <c r="A10" s="303" t="s">
        <v>57</v>
      </c>
      <c r="B10" s="296"/>
      <c r="C10" s="296"/>
      <c r="D10" s="7">
        <v>82</v>
      </c>
      <c r="E10" s="303" t="s">
        <v>28</v>
      </c>
      <c r="F10" s="301"/>
      <c r="G10" s="302"/>
      <c r="H10" s="7"/>
      <c r="I10" s="12" t="s">
        <v>35</v>
      </c>
      <c r="J10" s="3"/>
      <c r="K10" s="17"/>
      <c r="L10" s="7"/>
      <c r="N10" s="12" t="s">
        <v>130</v>
      </c>
      <c r="O10" s="42">
        <f>IF(N10="","",SUMIF('BF1'!A$4:$A1008,VLOOKUP(N10,Légende!$J:$K,2,FALSE),'BF1'!$M$4:$M1008))</f>
        <v>54</v>
      </c>
      <c r="P10" s="12" t="s">
        <v>155</v>
      </c>
      <c r="Q10" s="42">
        <f>IF(P10="","",SUMIF('BM1'!$A$4:$A973,VLOOKUP(P10,Légende!$J:$K,2,FALSE),'BM1'!$M$4:$M973))</f>
        <v>88</v>
      </c>
      <c r="R10" s="12" t="s">
        <v>159</v>
      </c>
      <c r="S10" s="42">
        <f>IF(R10="","",SUMIF('CF1'!$A$4:$A1013,VLOOKUP(R10,Légende!$J:$K,2,FALSE),'CF1'!$M$4:$M1013))</f>
        <v>48</v>
      </c>
    </row>
    <row r="11" spans="1:19" ht="15.75" x14ac:dyDescent="0.25">
      <c r="A11" s="303" t="s">
        <v>19</v>
      </c>
      <c r="B11" s="296"/>
      <c r="C11" s="308"/>
      <c r="D11" s="7">
        <v>62</v>
      </c>
      <c r="E11" s="300" t="s">
        <v>106</v>
      </c>
      <c r="F11" s="304"/>
      <c r="G11" s="305"/>
      <c r="H11" s="7"/>
      <c r="I11" s="303" t="s">
        <v>18</v>
      </c>
      <c r="J11" s="296"/>
      <c r="K11" s="296"/>
      <c r="L11" s="7"/>
      <c r="N11" s="12" t="s">
        <v>78</v>
      </c>
      <c r="O11" s="42">
        <f>IF(N11="","",SUMIF('BF1'!A$4:$A1001,VLOOKUP(N11,Légende!$J:$K,2,FALSE),'BF1'!$M$4:$M1001))</f>
        <v>53</v>
      </c>
      <c r="P11" s="12" t="s">
        <v>167</v>
      </c>
      <c r="Q11" s="42">
        <f>IF(P11="","",SUMIF('BM1'!$A$4:$A970,VLOOKUP(P11,Légende!$J:$K,2,FALSE),'BM1'!$M$4:$M970))</f>
        <v>69</v>
      </c>
      <c r="R11" s="12" t="s">
        <v>99</v>
      </c>
      <c r="S11" s="42">
        <f>IF(R11="","",SUMIF('CF1'!$A$4:$A1006,VLOOKUP(R11,Légende!$J:$K,2,FALSE),'CF1'!$M$4:$M1006))</f>
        <v>45</v>
      </c>
    </row>
    <row r="12" spans="1:19" ht="15.75" x14ac:dyDescent="0.25">
      <c r="A12" s="300"/>
      <c r="B12" s="304"/>
      <c r="C12" s="305"/>
      <c r="D12" s="7"/>
      <c r="E12" s="12" t="s">
        <v>19</v>
      </c>
      <c r="G12" s="41"/>
      <c r="H12" s="7"/>
      <c r="I12" s="300" t="s">
        <v>24</v>
      </c>
      <c r="J12" s="301"/>
      <c r="K12" s="302"/>
      <c r="L12" s="7"/>
      <c r="N12" s="12" t="s">
        <v>81</v>
      </c>
      <c r="O12" s="42">
        <f>IF(N12="","",SUMIF('BF1'!A$4:$A1005,VLOOKUP(N12,Légende!$J:$K,2,FALSE),'BF1'!$M$4:$M1005))</f>
        <v>53</v>
      </c>
      <c r="P12" s="12" t="s">
        <v>159</v>
      </c>
      <c r="Q12" s="42">
        <f>IF(P12="","",SUMIF('BM1'!$A$4:$A974,VLOOKUP(P12,Légende!$J:$K,2,FALSE),'BM1'!$M$4:$M974))</f>
        <v>57</v>
      </c>
      <c r="R12" s="12" t="s">
        <v>81</v>
      </c>
      <c r="S12" s="42">
        <f>IF(R12="","",SUMIF('CF1'!$A$4:$A1014,VLOOKUP(R12,Légende!$J:$K,2,FALSE),'CF1'!$M$4:$M1014))</f>
        <v>30</v>
      </c>
    </row>
    <row r="13" spans="1:19" ht="15.75" x14ac:dyDescent="0.25">
      <c r="A13" s="303"/>
      <c r="B13" s="296"/>
      <c r="C13" s="296"/>
      <c r="D13" s="7"/>
      <c r="E13" s="12" t="s">
        <v>35</v>
      </c>
      <c r="F13" s="3"/>
      <c r="G13" s="17"/>
      <c r="H13" s="7"/>
      <c r="I13" s="303" t="s">
        <v>19</v>
      </c>
      <c r="J13" s="301"/>
      <c r="K13" s="302"/>
      <c r="L13" s="7"/>
      <c r="N13" s="12" t="s">
        <v>80</v>
      </c>
      <c r="O13" s="42">
        <f>IF(N13="","",SUMIF('BF1'!A$4:$A1004,VLOOKUP(N13,Légende!$J:$K,2,FALSE),'BF1'!$M$4:$M1004))</f>
        <v>51</v>
      </c>
      <c r="P13" s="230" t="s">
        <v>381</v>
      </c>
      <c r="Q13" s="42">
        <f>IF(P13="","",SUMIF('BM1'!$A$4:$A976,VLOOKUP(P13,Légende!$J:$K,2,FALSE),'BM1'!$M$4:$M976))</f>
        <v>49</v>
      </c>
      <c r="R13" s="3" t="s">
        <v>168</v>
      </c>
      <c r="S13" s="42">
        <f>IF(R13="","",SUMIF('CF1'!$A$4:$A1019,VLOOKUP(R13,Légende!$J:$K,2,FALSE),'CF1'!$M$4:$M1019))</f>
        <v>26</v>
      </c>
    </row>
    <row r="14" spans="1:19" ht="15.75" x14ac:dyDescent="0.25">
      <c r="A14" s="300"/>
      <c r="B14" s="304"/>
      <c r="C14" s="305"/>
      <c r="D14" s="7"/>
      <c r="E14" s="303"/>
      <c r="F14" s="301"/>
      <c r="G14" s="302"/>
      <c r="H14" s="7"/>
      <c r="I14" s="300"/>
      <c r="J14" s="304"/>
      <c r="K14" s="305"/>
      <c r="L14" s="7"/>
      <c r="N14" s="12"/>
      <c r="O14" s="42" t="str">
        <f>IF(N14="","",SUMIF('BF1'!A$4:$A1002,VLOOKUP(N14,Légende!$J:$K,2,FALSE),'BF1'!$M$4:$M1002))</f>
        <v/>
      </c>
      <c r="P14" s="3" t="s">
        <v>168</v>
      </c>
      <c r="Q14" s="42">
        <f>IF(P14="","",SUMIF('BM1'!$A$4:$A980,VLOOKUP(P14,Légende!$J:$K,2,FALSE),'BM1'!$M$4:$M980))</f>
        <v>46</v>
      </c>
      <c r="R14" s="3"/>
      <c r="S14" s="42" t="str">
        <f>IF(R14="","",SUMIF('CF1'!$A$4:$A1016,VLOOKUP(R14,Légende!$J:$K,2,FALSE),'CF1'!$M$4:$M1016))</f>
        <v/>
      </c>
    </row>
    <row r="15" spans="1:19" ht="15.75" x14ac:dyDescent="0.25">
      <c r="A15" s="303"/>
      <c r="B15" s="296"/>
      <c r="C15" s="308"/>
      <c r="D15" s="8"/>
      <c r="E15" s="303"/>
      <c r="F15" s="301"/>
      <c r="G15" s="302"/>
      <c r="H15" s="7"/>
      <c r="I15" s="300"/>
      <c r="J15" s="301"/>
      <c r="K15" s="302"/>
      <c r="L15" s="7"/>
      <c r="N15" s="227"/>
      <c r="O15" s="42" t="str">
        <f>IF(N15="","",SUMIF('BF1'!A$4:$A1011,VLOOKUP(N15,Légende!$J:$K,2,FALSE),'BF1'!$M$4:$M1011))</f>
        <v/>
      </c>
      <c r="P15" s="3"/>
      <c r="Q15" s="42" t="str">
        <f>IF(P15="","",SUMIF('BM1'!$A$4:$A972,VLOOKUP(P15,Légende!$J:$K,2,FALSE),'BM1'!$M$4:$M972))</f>
        <v/>
      </c>
      <c r="R15" s="3"/>
      <c r="S15" s="42" t="str">
        <f>IF(R15="","",SUMIF('CF1'!$A$4:$A1007,VLOOKUP(R15,Légende!$J:$K,2,FALSE),'CF1'!$M$4:$M1007))</f>
        <v/>
      </c>
    </row>
    <row r="16" spans="1:19" ht="15.75" x14ac:dyDescent="0.25">
      <c r="A16" s="303"/>
      <c r="B16" s="296"/>
      <c r="C16" s="296"/>
      <c r="D16" s="8"/>
      <c r="E16" s="12"/>
      <c r="F16" s="3"/>
      <c r="G16" s="17"/>
      <c r="H16" s="7"/>
      <c r="I16" s="303"/>
      <c r="J16" s="301"/>
      <c r="K16" s="302"/>
      <c r="L16" s="7"/>
      <c r="N16" s="12"/>
      <c r="O16" s="42" t="str">
        <f>IF(N16="","",SUMIF('BF1'!A$4:$A1006,VLOOKUP(N16,Légende!$J:$K,2,FALSE),'BF1'!$M$4:$M1006))</f>
        <v/>
      </c>
      <c r="P16" s="3"/>
      <c r="Q16" s="42" t="str">
        <f>IF(P16="","",SUMIF('BM1'!$A$4:$A979,VLOOKUP(P16,Légende!$J:$K,2,FALSE),'BM1'!$M$4:$M979))</f>
        <v/>
      </c>
      <c r="R16" s="12"/>
      <c r="S16" s="42" t="str">
        <f>IF(R16="","",SUMIF('CF1'!$A$4:$A1017,VLOOKUP(R16,Légende!$J:$K,2,FALSE),'CF1'!$M$4:$M1017))</f>
        <v/>
      </c>
    </row>
    <row r="17" spans="1:19" ht="15.75" x14ac:dyDescent="0.25">
      <c r="A17" s="303"/>
      <c r="B17" s="296"/>
      <c r="C17" s="308"/>
      <c r="D17" s="8"/>
      <c r="E17" s="303"/>
      <c r="F17" s="301"/>
      <c r="G17" s="302"/>
      <c r="H17" s="8"/>
      <c r="I17" s="303"/>
      <c r="J17" s="301"/>
      <c r="K17" s="302"/>
      <c r="L17" s="8"/>
      <c r="N17" s="12"/>
      <c r="O17" s="42" t="str">
        <f>IF(N17="","",SUMIF('BF1'!A$4:$A1010,VLOOKUP(N17,Légende!$J:$K,2,FALSE),'BF1'!$M$4:$M1010))</f>
        <v/>
      </c>
      <c r="P17" s="3"/>
      <c r="Q17" s="42" t="str">
        <f>IF(P17="","",SUMIF('BM1'!$A$4:$A981,VLOOKUP(P17,Légende!$J:$K,2,FALSE),'BM1'!$M$4:$M981))</f>
        <v/>
      </c>
      <c r="R17" s="3"/>
      <c r="S17" s="42" t="str">
        <f>IF(R17="","",SUMIF('CF1'!$A$4:$A1020,VLOOKUP(R17,Légende!$J:$K,2,FALSE),'CF1'!$M$4:$M1020))</f>
        <v/>
      </c>
    </row>
    <row r="18" spans="1:19" ht="15.75" x14ac:dyDescent="0.25">
      <c r="A18" s="12"/>
      <c r="B18" s="3"/>
      <c r="C18" s="17"/>
      <c r="D18" s="8"/>
      <c r="E18" s="12"/>
      <c r="G18" s="41"/>
      <c r="H18" s="8"/>
      <c r="I18" s="12"/>
      <c r="K18" s="41"/>
      <c r="L18" s="8"/>
      <c r="N18" s="12"/>
      <c r="O18" s="42" t="str">
        <f>IF(N18="","",SUMIF('BF1'!A$4:$A998,VLOOKUP(N18,Légende!$J:$K,2,FALSE),'BF1'!$M$4:$M998))</f>
        <v/>
      </c>
      <c r="P18" s="230"/>
      <c r="Q18" s="42" t="str">
        <f>IF(P18="","",SUMIF('BM1'!$A$4:$A982,VLOOKUP(P18,Légende!$J:$K,2,FALSE),'BM1'!$M$4:$M982))</f>
        <v/>
      </c>
      <c r="R18" s="3"/>
      <c r="S18" s="42" t="str">
        <f>IF(R18="","",SUMIF('CF1'!$A$4:$A1011,VLOOKUP(R18,Légende!$J:$K,2,FALSE),'CF1'!$M$4:$M1011))</f>
        <v/>
      </c>
    </row>
    <row r="19" spans="1:19" ht="15.75" x14ac:dyDescent="0.25">
      <c r="A19" s="12"/>
      <c r="B19" s="3"/>
      <c r="C19" s="17"/>
      <c r="D19" s="8"/>
      <c r="E19" s="12"/>
      <c r="G19" s="41"/>
      <c r="H19" s="8"/>
      <c r="I19" s="12"/>
      <c r="K19" s="41"/>
      <c r="L19" s="8"/>
      <c r="N19" s="12"/>
      <c r="O19" s="42" t="str">
        <f>IF(N19="","",SUMIF('BF1'!A$4:$A1007,VLOOKUP(N19,Légende!$J:$K,2,FALSE),'BF1'!$M$4:$M1007))</f>
        <v/>
      </c>
      <c r="P19" s="3"/>
      <c r="Q19" s="42" t="str">
        <f>IF(P19="","",SUMIF('BM1'!$A$4:$A983,VLOOKUP(P19,Légende!$J:$K,2,FALSE),'BM1'!$M$4:$M983))</f>
        <v/>
      </c>
      <c r="R19" s="3"/>
      <c r="S19" s="42" t="str">
        <f>IF(R19="","",SUMIF('CF1'!$A$4:$A1015,VLOOKUP(R19,Légende!$J:$K,2,FALSE),'CF1'!$M$4:$M1015))</f>
        <v/>
      </c>
    </row>
    <row r="20" spans="1:19" ht="15.75" x14ac:dyDescent="0.25">
      <c r="A20" s="12"/>
      <c r="B20" s="3"/>
      <c r="C20" s="17"/>
      <c r="D20" s="8"/>
      <c r="E20" s="12"/>
      <c r="G20" s="41"/>
      <c r="H20" s="8"/>
      <c r="I20" s="12"/>
      <c r="K20" s="41"/>
      <c r="L20" s="8"/>
      <c r="N20" s="227"/>
      <c r="O20" s="42"/>
      <c r="P20" s="230"/>
      <c r="Q20" s="42" t="str">
        <f>IF(P20="","",SUMIF('BM1'!$A$4:$A984,VLOOKUP(P20,Légende!$J:$K,2,FALSE),'BM1'!$M$4:$M984))</f>
        <v/>
      </c>
      <c r="R20" s="227"/>
      <c r="S20" s="42" t="str">
        <f>IF(R20="","",SUMIF('CF1'!$A$4:$A1021,VLOOKUP(R20,Légende!$J:$K,2,FALSE),'CF1'!$M$4:$M1021))</f>
        <v/>
      </c>
    </row>
    <row r="21" spans="1:19" ht="15.75" x14ac:dyDescent="0.25">
      <c r="A21" s="12"/>
      <c r="B21" s="3"/>
      <c r="C21" s="17"/>
      <c r="D21" s="8"/>
      <c r="E21" s="12"/>
      <c r="G21" s="41"/>
      <c r="H21" s="8"/>
      <c r="I21" s="12"/>
      <c r="K21" s="41"/>
      <c r="L21" s="8"/>
      <c r="N21" s="12"/>
      <c r="O21" s="42" t="str">
        <f>IF(N21="","",SUMIF('BF1'!A$4:$A1012,VLOOKUP(N21,Légende!$J:$K,2,FALSE),'BF1'!$M$4:$M1012))</f>
        <v/>
      </c>
      <c r="P21" s="3"/>
      <c r="Q21" s="42"/>
      <c r="R21" s="3"/>
      <c r="S21" s="42"/>
    </row>
    <row r="22" spans="1:19" ht="16.5" thickBot="1" x14ac:dyDescent="0.3">
      <c r="A22" s="303"/>
      <c r="B22" s="296"/>
      <c r="C22" s="308"/>
      <c r="D22" s="8"/>
      <c r="E22" s="306"/>
      <c r="F22" s="309"/>
      <c r="G22" s="310"/>
      <c r="H22" s="8"/>
      <c r="I22" s="306"/>
      <c r="J22" s="309"/>
      <c r="K22" s="310"/>
      <c r="L22" s="8"/>
      <c r="N22" s="50"/>
      <c r="O22" s="216" t="str">
        <f>IF(SUM(O6:O21)='BF1'!M1,"ok",SUM(O6:O21))</f>
        <v>ok</v>
      </c>
      <c r="P22" s="3"/>
      <c r="Q22" s="216" t="str">
        <f>IF(SUM(Q6:Q21)='BM1'!$M1,"ok",SUM(Q6:Q21))</f>
        <v>ok</v>
      </c>
      <c r="R22" s="3"/>
      <c r="S22" s="216" t="str">
        <f>IF(SUM(S6:S21)='CF1'!$M1,"ok",SUM(S6:S21)-'CF1'!$M1)</f>
        <v>ok</v>
      </c>
    </row>
    <row r="23" spans="1:19" ht="17.25" customHeight="1" thickBot="1" x14ac:dyDescent="0.3">
      <c r="A23" s="297" t="s">
        <v>31</v>
      </c>
      <c r="B23" s="311"/>
      <c r="C23" s="312"/>
      <c r="D23" s="13" t="s">
        <v>26</v>
      </c>
      <c r="E23" s="297" t="s">
        <v>32</v>
      </c>
      <c r="F23" s="298"/>
      <c r="G23" s="299"/>
      <c r="H23" s="13" t="s">
        <v>26</v>
      </c>
      <c r="I23" s="297" t="s">
        <v>33</v>
      </c>
      <c r="J23" s="298"/>
      <c r="K23" s="299"/>
      <c r="L23" s="13" t="s">
        <v>26</v>
      </c>
      <c r="N23" s="59" t="s">
        <v>123</v>
      </c>
      <c r="O23" s="52" t="s">
        <v>26</v>
      </c>
      <c r="P23" s="58" t="s">
        <v>32</v>
      </c>
      <c r="Q23" s="52" t="s">
        <v>26</v>
      </c>
      <c r="R23" s="58" t="s">
        <v>33</v>
      </c>
      <c r="S23" s="52" t="s">
        <v>26</v>
      </c>
    </row>
    <row r="24" spans="1:19" ht="15.75" x14ac:dyDescent="0.25">
      <c r="A24" s="12"/>
      <c r="B24" s="3"/>
      <c r="C24" s="17"/>
      <c r="D24" s="7"/>
      <c r="E24" s="303"/>
      <c r="F24" s="301"/>
      <c r="G24" s="302"/>
      <c r="H24" s="7"/>
      <c r="I24" s="303"/>
      <c r="J24" s="301"/>
      <c r="K24" s="302"/>
      <c r="L24" s="7"/>
      <c r="N24" s="12" t="s">
        <v>78</v>
      </c>
      <c r="O24" s="42">
        <f>IF(N24="","",SUMIF('CM1'!$A$5:$A993,VLOOKUP(N24,Légende!$J:$K,2,FALSE),'CM1'!$M$5:$M993))</f>
        <v>283</v>
      </c>
      <c r="P24" s="12" t="s">
        <v>78</v>
      </c>
      <c r="Q24" s="42">
        <f>IF(P24="","",SUMIF('JF1'!$A$4:$A1006,VLOOKUP(P24,Légende!$J:$K,2,FALSE),'JF1'!$M$4:$M1006))</f>
        <v>207</v>
      </c>
      <c r="R24" s="50" t="s">
        <v>78</v>
      </c>
      <c r="S24" s="42">
        <f>IF(R24="","",SUMIF('JM1'!$A$4:$A1019,VLOOKUP(R24,Légende!$J:$K,2,FALSE),'JM1'!$M$4:$M1019))</f>
        <v>184</v>
      </c>
    </row>
    <row r="25" spans="1:19" ht="15.75" x14ac:dyDescent="0.25">
      <c r="A25" s="303"/>
      <c r="B25" s="296"/>
      <c r="C25" s="296"/>
      <c r="D25" s="7"/>
      <c r="E25" s="300"/>
      <c r="F25" s="301"/>
      <c r="G25" s="302"/>
      <c r="H25" s="7"/>
      <c r="I25" s="303"/>
      <c r="J25" s="301"/>
      <c r="K25" s="302"/>
      <c r="L25" s="7"/>
      <c r="N25" s="50" t="s">
        <v>105</v>
      </c>
      <c r="O25" s="42">
        <f>IF(N25="","",SUMIF('CM1'!$A$5:$A992,VLOOKUP(N25,Légende!$J:$K,2,FALSE),'CM1'!$M$5:$M992))</f>
        <v>246</v>
      </c>
      <c r="P25" s="50" t="s">
        <v>105</v>
      </c>
      <c r="Q25" s="42">
        <f>IF(P25="","",SUMIF('JF1'!$A$4:$A1007,VLOOKUP(P25,Légende!$J:$K,2,FALSE),'JF1'!$M$4:$M1007))</f>
        <v>96</v>
      </c>
      <c r="R25" s="12" t="s">
        <v>80</v>
      </c>
      <c r="S25" s="42">
        <f>IF(R25="","",SUMIF('JM1'!$A$4:$A1011,VLOOKUP(R25,Légende!$J:$K,2,FALSE),'JM1'!$M$4:$M1011))</f>
        <v>183</v>
      </c>
    </row>
    <row r="26" spans="1:19" ht="15.75" x14ac:dyDescent="0.25">
      <c r="A26" s="303" t="s">
        <v>22</v>
      </c>
      <c r="B26" s="296"/>
      <c r="C26" s="308"/>
      <c r="D26" s="7"/>
      <c r="E26" s="12"/>
      <c r="F26" s="3"/>
      <c r="G26" s="17"/>
      <c r="H26" s="7"/>
      <c r="I26" s="24"/>
      <c r="K26" s="41"/>
      <c r="L26" s="7"/>
      <c r="N26" s="12" t="s">
        <v>99</v>
      </c>
      <c r="O26" s="42">
        <f>IF(N26="","",SUMIF('CM1'!$A$5:$A1000,VLOOKUP(N26,Légende!$J:$K,2,FALSE),'CM1'!$M$5:$M1000))</f>
        <v>162</v>
      </c>
      <c r="P26" s="12" t="s">
        <v>99</v>
      </c>
      <c r="Q26" s="42">
        <f>IF(P26="","",SUMIF('JF1'!$A$4:$A1003,VLOOKUP(P26,Légende!$J:$K,2,FALSE),'JF1'!$M$4:$M1003))</f>
        <v>81</v>
      </c>
      <c r="R26" s="227" t="s">
        <v>381</v>
      </c>
      <c r="S26" s="42">
        <f>IF(R26="","",SUMIF('JM1'!$A$4:$A1024,VLOOKUP(R26,Légende!$J:$K,2,FALSE),'JM1'!$M$4:$M1024))</f>
        <v>171</v>
      </c>
    </row>
    <row r="27" spans="1:19" ht="15.75" x14ac:dyDescent="0.25">
      <c r="A27" s="303"/>
      <c r="B27" s="296"/>
      <c r="C27" s="308"/>
      <c r="D27" s="7"/>
      <c r="E27" s="300"/>
      <c r="F27" s="301"/>
      <c r="G27" s="302"/>
      <c r="H27" s="7"/>
      <c r="I27" s="12"/>
      <c r="J27" s="3"/>
      <c r="K27" s="17"/>
      <c r="L27" s="7"/>
      <c r="N27" s="12" t="s">
        <v>159</v>
      </c>
      <c r="O27" s="42">
        <f>IF(N27="","",SUMIF('CM1'!$A$5:$A995,VLOOKUP(N27,Légende!$J:$K,2,FALSE),'CM1'!$M$5:$M995))</f>
        <v>159</v>
      </c>
      <c r="P27" s="12" t="s">
        <v>100</v>
      </c>
      <c r="Q27" s="42">
        <f>IF(P27="","",SUMIF('JF1'!$A$4:$A1013,VLOOKUP(P27,Légende!$J:$K,2,FALSE),'JF1'!$M$4:$M1013))</f>
        <v>60</v>
      </c>
      <c r="R27" s="12" t="s">
        <v>81</v>
      </c>
      <c r="S27" s="42">
        <f>IF(R27="","",SUMIF('JM1'!$A$4:$A1011,VLOOKUP(R27,Légende!$J:$K,2,FALSE),'JM1'!$M$4:$M1011))</f>
        <v>156</v>
      </c>
    </row>
    <row r="28" spans="1:19" ht="15.75" x14ac:dyDescent="0.25">
      <c r="A28" s="12"/>
      <c r="B28" s="3"/>
      <c r="C28" s="17"/>
      <c r="D28" s="7"/>
      <c r="E28" s="303"/>
      <c r="F28" s="301"/>
      <c r="G28" s="302"/>
      <c r="H28" s="7"/>
      <c r="I28" s="12"/>
      <c r="K28" s="41"/>
      <c r="L28" s="7"/>
      <c r="N28" s="12" t="s">
        <v>155</v>
      </c>
      <c r="O28" s="42">
        <f>IF(N28="","",SUMIF('CM1'!$A$5:$A991,VLOOKUP(N28,Légende!$J:$K,2,FALSE),'CM1'!$M$5:$M991))</f>
        <v>120</v>
      </c>
      <c r="P28" s="12" t="s">
        <v>155</v>
      </c>
      <c r="Q28" s="42">
        <f>IF(P28="","",SUMIF('JF1'!$A$4:$A1004,VLOOKUP(P28,Légende!$J:$K,2,FALSE),'JF1'!$M$4:$M1004))</f>
        <v>48</v>
      </c>
      <c r="R28" s="12" t="s">
        <v>105</v>
      </c>
      <c r="S28" s="42">
        <f>IF(R28="","",SUMIF('JM1'!$A$4:$A1015,VLOOKUP(R28,Légende!$J:$K,2,FALSE),'JM1'!$M$4:$M1015))</f>
        <v>106</v>
      </c>
    </row>
    <row r="29" spans="1:19" ht="15.75" x14ac:dyDescent="0.25">
      <c r="A29" s="24"/>
      <c r="B29" s="23"/>
      <c r="C29" s="25"/>
      <c r="D29" s="7"/>
      <c r="E29" s="300"/>
      <c r="F29" s="301"/>
      <c r="G29" s="302"/>
      <c r="H29" s="7"/>
      <c r="I29" s="24"/>
      <c r="J29" s="23"/>
      <c r="K29" s="25"/>
      <c r="L29" s="7"/>
      <c r="N29" s="12" t="s">
        <v>168</v>
      </c>
      <c r="O29" s="42">
        <f>IF(N29="","",SUMIF('CM1'!$A$5:$A994,VLOOKUP(N29,Légende!$J:$K,2,FALSE),'CM1'!$M$5:$M994))</f>
        <v>90</v>
      </c>
      <c r="P29" s="12" t="s">
        <v>168</v>
      </c>
      <c r="Q29" s="42">
        <f>IF(P29="","",SUMIF('JF1'!$A$4:$A1005,VLOOKUP(P29,Légende!$J:$K,2,FALSE),'JF1'!$M$4:$M1005))</f>
        <v>36</v>
      </c>
      <c r="R29" s="12" t="s">
        <v>99</v>
      </c>
      <c r="S29" s="42">
        <f>IF(R29="","",SUMIF('JM1'!$A$4:$A1016,VLOOKUP(R29,Légende!$J:$K,2,FALSE),'JM1'!$M$4:$M1016))</f>
        <v>40</v>
      </c>
    </row>
    <row r="30" spans="1:19" ht="15.75" x14ac:dyDescent="0.25">
      <c r="A30" s="12"/>
      <c r="B30" s="3"/>
      <c r="C30" s="3"/>
      <c r="D30" s="7"/>
      <c r="E30" s="300"/>
      <c r="F30" s="301"/>
      <c r="G30" s="302"/>
      <c r="H30" s="7"/>
      <c r="I30" s="12"/>
      <c r="K30" s="41"/>
      <c r="L30" s="7"/>
      <c r="N30" s="12" t="s">
        <v>80</v>
      </c>
      <c r="O30" s="42">
        <f>IF(N30="","",SUMIF('CM1'!$A$5:$A989,VLOOKUP(N30,Légende!$J:$K,2,FALSE),'CM1'!$M$5:$M989))</f>
        <v>62</v>
      </c>
      <c r="P30" s="12"/>
      <c r="Q30" s="42" t="str">
        <f>IF(P30="","",SUMIF('JF1'!$A$4:$A1008,VLOOKUP(P30,Légende!$J:$K,2,FALSE),'JF1'!$M$4:$M1008))</f>
        <v/>
      </c>
      <c r="R30" s="3" t="s">
        <v>168</v>
      </c>
      <c r="S30" s="42">
        <f>IF(R30="","",SUMIF('JM1'!$A$4:$A1023,VLOOKUP(R30,Légende!$J:$K,2,FALSE),'JM1'!$M$4:$M1023))</f>
        <v>23</v>
      </c>
    </row>
    <row r="31" spans="1:19" ht="15.75" x14ac:dyDescent="0.25">
      <c r="A31" s="300" t="s">
        <v>24</v>
      </c>
      <c r="B31" s="304"/>
      <c r="C31" s="305"/>
      <c r="D31" s="7"/>
      <c r="E31" s="303"/>
      <c r="F31" s="301"/>
      <c r="G31" s="302"/>
      <c r="H31" s="7"/>
      <c r="I31" s="12"/>
      <c r="K31" s="41"/>
      <c r="L31" s="7"/>
      <c r="N31" s="12" t="s">
        <v>81</v>
      </c>
      <c r="O31" s="42">
        <f>IF(N31="","",SUMIF('CM1'!$A$5:$A990,VLOOKUP(N31,Légende!$J:$K,2,FALSE),'CM1'!$M$5:$M990))</f>
        <v>54</v>
      </c>
      <c r="P31" s="3"/>
      <c r="Q31" s="42" t="str">
        <f>IF(P31="","",SUMIF('JF1'!$A$4:$A1010,VLOOKUP(P31,Légende!$J:$K,2,FALSE),'JF1'!$M$4:$M1010))</f>
        <v/>
      </c>
      <c r="R31" s="3"/>
      <c r="S31" s="42" t="str">
        <f>IF(R31="","",SUMIF('JM1'!$A$4:$A1017,VLOOKUP(R31,Légende!$J:$K,2,FALSE),'JM1'!$M$4:$M1017))</f>
        <v/>
      </c>
    </row>
    <row r="32" spans="1:19" ht="15.75" x14ac:dyDescent="0.25">
      <c r="A32" s="303"/>
      <c r="B32" s="296"/>
      <c r="C32" s="308"/>
      <c r="D32" s="7"/>
      <c r="E32" s="303"/>
      <c r="F32" s="301"/>
      <c r="G32" s="302"/>
      <c r="H32" s="8"/>
      <c r="I32" s="303"/>
      <c r="J32" s="301"/>
      <c r="K32" s="302"/>
      <c r="L32" s="7"/>
      <c r="N32" s="12" t="s">
        <v>130</v>
      </c>
      <c r="O32" s="42">
        <f>IF(N32="","",SUMIF('CM1'!$A$5:$A999,VLOOKUP(N32,Légende!$J:$K,2,FALSE),'CM1'!$M$5:$M999))</f>
        <v>24</v>
      </c>
      <c r="P32" s="3"/>
      <c r="Q32" s="42" t="str">
        <f>IF(P32="","",SUMIF('JF1'!$A$4:$A1002,VLOOKUP(P32,Légende!$J:$K,2,FALSE),'JF1'!$M$4:$M1002))</f>
        <v/>
      </c>
      <c r="R32" s="3"/>
      <c r="S32" s="42" t="str">
        <f>IF(R32="","",SUMIF('JM1'!$A$4:$A1010,VLOOKUP(R32,Légende!$J:$K,2,FALSE),'JM1'!$M$4:$M1010))</f>
        <v/>
      </c>
    </row>
    <row r="33" spans="1:19" ht="15.75" x14ac:dyDescent="0.25">
      <c r="A33" s="12"/>
      <c r="B33" s="3"/>
      <c r="C33" s="17"/>
      <c r="D33" s="7"/>
      <c r="E33" s="12"/>
      <c r="G33" s="41"/>
      <c r="H33" s="8"/>
      <c r="I33" s="12"/>
      <c r="K33" s="41"/>
      <c r="L33" s="7"/>
      <c r="N33" s="12"/>
      <c r="O33" s="42" t="str">
        <f>IF(N33="","",SUMIF('CM1'!$A$5:$A996,VLOOKUP(N33,Légende!$J:$K,2,FALSE),'CM1'!$M$5:$M996))</f>
        <v/>
      </c>
      <c r="P33" s="3"/>
      <c r="Q33" s="42" t="str">
        <f>IF(P33="","",SUMIF('JF1'!$A$4:$A1009,VLOOKUP(P33,Légende!$J:$K,2,FALSE),'JF1'!$M$4:$M1009))</f>
        <v/>
      </c>
      <c r="R33" s="231"/>
      <c r="S33" s="42" t="str">
        <f>IF(R33="","",SUMIF('JM1'!$A$4:$A1013,VLOOKUP(R33,Légende!$J:$K,2,FALSE),'JM1'!$M$4:$M1013))</f>
        <v/>
      </c>
    </row>
    <row r="34" spans="1:19" ht="15.75" x14ac:dyDescent="0.25">
      <c r="A34" s="12"/>
      <c r="B34" s="3"/>
      <c r="C34" s="17"/>
      <c r="D34" s="7"/>
      <c r="E34" s="12"/>
      <c r="G34" s="41"/>
      <c r="H34" s="8"/>
      <c r="I34" s="12"/>
      <c r="K34" s="41"/>
      <c r="L34" s="7"/>
      <c r="N34" s="12"/>
      <c r="O34" s="42" t="str">
        <f>IF(N34="","",SUMIF('CM1'!$A$5:$A998,VLOOKUP(N34,Légende!$J:$K,2,FALSE),'CM1'!$M$5:$M998))</f>
        <v/>
      </c>
      <c r="P34" s="12"/>
      <c r="Q34" s="42" t="str">
        <f>IF(P34="","",SUMIF('JF1'!$A$4:$A1011,VLOOKUP(P34,Légende!$J:$K,2,FALSE),'JF1'!$M$4:$M1011))</f>
        <v/>
      </c>
      <c r="R34" s="223"/>
      <c r="S34" s="42" t="str">
        <f>IF(R34="","",SUMIF('JM1'!$A$4:$A1022,VLOOKUP(R34,Légende!$J:$K,2,FALSE),'JM1'!$M$4:$M1022))</f>
        <v/>
      </c>
    </row>
    <row r="35" spans="1:19" ht="15.75" x14ac:dyDescent="0.25">
      <c r="A35" s="12"/>
      <c r="B35" s="3"/>
      <c r="C35" s="17"/>
      <c r="D35" s="7"/>
      <c r="E35" s="12"/>
      <c r="G35" s="41"/>
      <c r="H35" s="8"/>
      <c r="I35" s="12"/>
      <c r="K35" s="41"/>
      <c r="L35" s="7"/>
      <c r="N35" s="12"/>
      <c r="O35" s="42" t="str">
        <f>IF(N35="","",SUMIF('CM1'!$A$5:$A997,VLOOKUP(N35,Légende!$J:$K,2,FALSE),'CM1'!$M$5:$M997))</f>
        <v/>
      </c>
      <c r="P35" s="3"/>
      <c r="Q35" s="42" t="str">
        <f>IF(P35="","",SUMIF('JF1'!$A$4:$A1012,VLOOKUP(P35,Légende!$J:$K,2,FALSE),'JF1'!$M$4:$M1012))</f>
        <v/>
      </c>
      <c r="R35" s="231"/>
      <c r="S35" s="42" t="str">
        <f>IF(R35="","",SUMIF('JM1'!$A$4:$A1014,VLOOKUP(R35,Légende!$J:$K,2,FALSE),'JM1'!$M$4:$M1014))</f>
        <v/>
      </c>
    </row>
    <row r="36" spans="1:19" ht="15.75" x14ac:dyDescent="0.25">
      <c r="A36" s="12"/>
      <c r="B36" s="3"/>
      <c r="C36" s="17"/>
      <c r="D36" s="7"/>
      <c r="E36" s="12"/>
      <c r="G36" s="41"/>
      <c r="H36" s="8"/>
      <c r="I36" s="12"/>
      <c r="K36" s="41"/>
      <c r="L36" s="7"/>
      <c r="N36" s="223"/>
      <c r="O36" s="42" t="str">
        <f>IF(N36="","",SUMIF('CM1'!$A$5:$A1001,VLOOKUP(N36,Légende!$J:$K,2,FALSE),'CM1'!$M$5:$M1001))</f>
        <v/>
      </c>
      <c r="P36" s="3"/>
      <c r="Q36" s="42" t="str">
        <f>IF(P36="","",SUMIF('JF1'!$A$4:$A1014,VLOOKUP(P36,Légende!$J:$K,2,FALSE),'JF1'!$M$4:$M1014))</f>
        <v/>
      </c>
      <c r="R36" s="231"/>
      <c r="S36" s="42" t="str">
        <f>IF(R36="","",SUMIF('JM1'!$A$4:$A1019,VLOOKUP(R36,Légende!$J:$K,2,FALSE),'JM1'!$M$4:$M1019))</f>
        <v/>
      </c>
    </row>
    <row r="37" spans="1:19" ht="15.75" x14ac:dyDescent="0.25">
      <c r="A37" s="12"/>
      <c r="B37" s="3"/>
      <c r="C37" s="17"/>
      <c r="D37" s="7"/>
      <c r="E37" s="12"/>
      <c r="G37" s="41"/>
      <c r="H37" s="8"/>
      <c r="I37" s="12"/>
      <c r="K37" s="41"/>
      <c r="L37" s="7"/>
      <c r="N37" s="223"/>
      <c r="O37" s="42" t="str">
        <f>IF(N37="","",SUMIF('CM1'!$A$5:$A1002,VLOOKUP(N37,Légende!$J:$K,2,FALSE),'CM1'!$M$5:$M1002))</f>
        <v/>
      </c>
      <c r="P37" s="3"/>
      <c r="Q37" s="42" t="str">
        <f>IF(P37="","",SUMIF('JF1'!$A$4:$A1015,VLOOKUP(P37,Légende!$J:$K,2,FALSE),'JF1'!$M$4:$M1015))</f>
        <v/>
      </c>
      <c r="R37" s="231"/>
      <c r="S37" s="42" t="str">
        <f>IF(R37="","",SUMIF('JM1'!$A$4:$A1021,VLOOKUP(R37,Légende!$J:$K,2,FALSE),'JM1'!$M$4:$M1021))</f>
        <v/>
      </c>
    </row>
    <row r="38" spans="1:19" ht="15.75" x14ac:dyDescent="0.25">
      <c r="A38" s="12"/>
      <c r="B38" s="3"/>
      <c r="C38" s="17"/>
      <c r="D38" s="7"/>
      <c r="E38" s="12"/>
      <c r="G38" s="41"/>
      <c r="H38" s="8"/>
      <c r="I38" s="12"/>
      <c r="K38" s="41"/>
      <c r="L38" s="7"/>
      <c r="N38" s="223"/>
      <c r="O38" s="42" t="str">
        <f>IF(N38="","",SUMIF('CM1'!$A$5:$A1003,VLOOKUP(N38,Légende!$J:$K,2,FALSE),'CM1'!$M$5:$M1003))</f>
        <v/>
      </c>
      <c r="P38" s="230"/>
      <c r="Q38" s="42" t="str">
        <f>IF(P38="","",SUMIF('JF1'!$A$4:$A1016,VLOOKUP(P38,Légende!$J:$K,2,FALSE),'JF1'!$M$4:$M1016))</f>
        <v/>
      </c>
      <c r="R38" s="231"/>
      <c r="S38" s="42" t="str">
        <f>IF(R38="","",SUMIF('JM1'!$A$4:$A1023,VLOOKUP(R38,Légende!$J:$K,2,FALSE),'JM1'!$M$4:$M1023))</f>
        <v/>
      </c>
    </row>
    <row r="39" spans="1:19" ht="15.75" x14ac:dyDescent="0.25">
      <c r="A39" s="12"/>
      <c r="B39" s="3"/>
      <c r="C39" s="17"/>
      <c r="D39" s="7"/>
      <c r="E39" s="12"/>
      <c r="G39" s="41"/>
      <c r="H39" s="8"/>
      <c r="I39" s="12"/>
      <c r="K39" s="41"/>
      <c r="L39" s="7"/>
      <c r="N39" s="225"/>
      <c r="O39" s="42" t="str">
        <f>IF(N39="","",SUMIF('CM1'!$A$5:$A1004,VLOOKUP(N39,Légende!$J:$K,2,FALSE),'CM1'!$M$5:$M1004))</f>
        <v/>
      </c>
      <c r="P39" s="3"/>
      <c r="Q39" s="42" t="str">
        <f>IF(P39="","",SUMIF('JF1'!$A$4:$A1017,VLOOKUP(P39,Légende!$J:$K,2,FALSE),'JF1'!$M$4:$M1017))</f>
        <v/>
      </c>
      <c r="R39" s="103" t="str">
        <f>IF(ISNA(VLOOKUP(E39,Légende!$H:$J,3,FALSE)),"",VLOOKUP(E39,Légende!$H:$J,3,FALSE))</f>
        <v/>
      </c>
      <c r="S39" s="42" t="str">
        <f>IF(R39="","",SUMIF('JM1'!$A$4:$A1026,VLOOKUP(R39,Légende!$J:$K,2,FALSE),'JM1'!$M$4:$M1026))</f>
        <v/>
      </c>
    </row>
    <row r="40" spans="1:19" ht="16.5" thickBot="1" x14ac:dyDescent="0.3">
      <c r="A40" s="303"/>
      <c r="B40" s="296"/>
      <c r="C40" s="308"/>
      <c r="D40" s="7"/>
      <c r="E40" s="303"/>
      <c r="F40" s="301"/>
      <c r="G40" s="302"/>
      <c r="H40" s="8"/>
      <c r="I40" s="303"/>
      <c r="J40" s="301"/>
      <c r="K40" s="302"/>
      <c r="L40" s="8"/>
      <c r="N40" s="47"/>
      <c r="O40" s="252" t="str">
        <f>IF(SUM(O24:O39)='CM1'!$M1,"ok",SUM(O24:O39)-'CM1'!$M1)</f>
        <v>ok</v>
      </c>
      <c r="P40" s="149"/>
      <c r="Q40" s="144" t="str">
        <f>IF(SUM(Q24:Q39)='JF1'!$M1,"ok",SUM(Q24:Q39)-'JF1'!$M1)</f>
        <v>ok</v>
      </c>
      <c r="R40" s="149"/>
      <c r="S40" s="144" t="str">
        <f>IF(SUM(S24:S39)='JM1'!$M1,"ok",SUM(S24:S39)-'JM1'!$M1)</f>
        <v>ok</v>
      </c>
    </row>
    <row r="41" spans="1:19" ht="15.75" x14ac:dyDescent="0.25">
      <c r="A41" s="303"/>
      <c r="B41" s="296"/>
      <c r="C41" s="308"/>
      <c r="D41" s="7"/>
      <c r="E41" s="303"/>
      <c r="F41" s="301"/>
      <c r="G41" s="302"/>
      <c r="H41" s="8"/>
      <c r="I41" s="303"/>
      <c r="J41" s="301"/>
      <c r="K41" s="302"/>
      <c r="L41" s="8"/>
      <c r="N41" s="3"/>
      <c r="O41" s="15"/>
      <c r="P41" s="3"/>
      <c r="Q41" s="15"/>
      <c r="R41" s="3"/>
      <c r="S41" s="15"/>
    </row>
    <row r="42" spans="1:19" ht="16.5" thickBot="1" x14ac:dyDescent="0.3">
      <c r="A42" s="306"/>
      <c r="B42" s="307"/>
      <c r="C42" s="307"/>
      <c r="D42" s="14"/>
      <c r="E42" s="306"/>
      <c r="F42" s="309"/>
      <c r="G42" s="310"/>
      <c r="H42" s="14"/>
      <c r="I42" s="306"/>
      <c r="J42" s="309"/>
      <c r="K42" s="310"/>
      <c r="L42" s="14"/>
      <c r="N42" s="44" t="s">
        <v>126</v>
      </c>
      <c r="O42" s="15"/>
      <c r="P42" s="3" t="s">
        <v>154</v>
      </c>
      <c r="Q42" s="15"/>
      <c r="R42" s="3"/>
      <c r="S42" s="15"/>
    </row>
    <row r="43" spans="1:19" ht="12.75" customHeight="1" x14ac:dyDescent="0.25">
      <c r="A43" s="296"/>
      <c r="B43" s="296"/>
      <c r="C43" s="296"/>
      <c r="D43" s="10"/>
      <c r="E43" s="313"/>
      <c r="F43" s="313"/>
      <c r="G43" s="11"/>
      <c r="H43" s="10"/>
      <c r="I43" s="313"/>
      <c r="J43" s="313"/>
      <c r="K43" s="11"/>
      <c r="L43" s="10"/>
      <c r="N43" s="3"/>
      <c r="O43" s="3"/>
      <c r="P43" s="3"/>
      <c r="Q43" s="3"/>
      <c r="R43" s="3"/>
      <c r="S43" s="3"/>
    </row>
    <row r="44" spans="1:19" ht="15.75" customHeight="1" x14ac:dyDescent="0.25">
      <c r="A44" s="316"/>
      <c r="B44" s="316"/>
      <c r="C44" s="316"/>
      <c r="D44" s="316"/>
      <c r="E44" s="316"/>
      <c r="F44" s="316"/>
      <c r="G44" s="316"/>
      <c r="H44" s="316"/>
      <c r="I44" s="316"/>
      <c r="J44" s="316"/>
      <c r="K44" s="316"/>
      <c r="L44" s="316"/>
      <c r="N44" s="3"/>
      <c r="O44" s="3"/>
      <c r="P44" s="3"/>
      <c r="Q44" s="3"/>
      <c r="R44" s="3"/>
      <c r="S44" s="3"/>
    </row>
    <row r="45" spans="1:19" ht="15.75" customHeight="1" x14ac:dyDescent="0.25">
      <c r="A45" s="296"/>
      <c r="B45" s="296"/>
      <c r="C45" s="296"/>
      <c r="D45" s="10"/>
      <c r="E45" s="296"/>
      <c r="F45" s="296"/>
      <c r="G45" s="11"/>
      <c r="H45" s="10"/>
      <c r="I45" s="296"/>
      <c r="J45" s="296"/>
      <c r="K45" s="9"/>
      <c r="L45" s="10"/>
      <c r="N45" s="3"/>
      <c r="O45" s="3"/>
      <c r="P45" s="3"/>
      <c r="Q45" s="3"/>
      <c r="R45" s="3"/>
      <c r="S45" s="3"/>
    </row>
    <row r="46" spans="1:19" ht="15.75" customHeight="1" x14ac:dyDescent="0.25">
      <c r="A46" s="296" t="s">
        <v>101</v>
      </c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296"/>
      <c r="N46" s="314" t="s">
        <v>133</v>
      </c>
      <c r="O46" s="314"/>
      <c r="P46" s="314"/>
      <c r="Q46" s="314"/>
      <c r="R46" s="314"/>
      <c r="S46" s="314"/>
    </row>
    <row r="47" spans="1:19" ht="15.75" customHeight="1" x14ac:dyDescent="0.25">
      <c r="A47" s="296"/>
      <c r="B47" s="296"/>
      <c r="C47" s="296"/>
      <c r="D47" s="10"/>
      <c r="E47" s="296"/>
      <c r="F47" s="296"/>
      <c r="G47" s="11"/>
      <c r="H47" s="10"/>
      <c r="I47" s="296"/>
      <c r="J47" s="296"/>
      <c r="K47" s="11"/>
      <c r="L47" s="10"/>
      <c r="N47" s="3"/>
      <c r="O47" s="3"/>
      <c r="P47" s="3"/>
      <c r="Q47" s="3"/>
      <c r="R47" s="3"/>
      <c r="S47" s="3"/>
    </row>
    <row r="48" spans="1:19" ht="15.75" customHeight="1" x14ac:dyDescent="0.25">
      <c r="A48" s="314" t="s">
        <v>122</v>
      </c>
      <c r="B48" s="314"/>
      <c r="C48" s="314"/>
      <c r="D48" s="314"/>
      <c r="E48" s="314"/>
      <c r="F48" s="314"/>
      <c r="G48" s="314"/>
      <c r="H48" s="314"/>
      <c r="I48" s="314"/>
      <c r="J48" s="314"/>
      <c r="K48" s="314"/>
      <c r="L48" s="314"/>
      <c r="N48" s="314"/>
      <c r="O48" s="314"/>
      <c r="P48" s="314"/>
      <c r="Q48" s="314"/>
      <c r="R48" s="314"/>
      <c r="S48" s="314"/>
    </row>
    <row r="49" spans="1:21" ht="15.75" customHeight="1" x14ac:dyDescent="0.25">
      <c r="A49" s="296"/>
      <c r="B49" s="296"/>
      <c r="C49" s="296"/>
      <c r="D49" s="10"/>
      <c r="E49" s="296" t="s">
        <v>120</v>
      </c>
      <c r="F49" s="296"/>
      <c r="G49" s="296"/>
      <c r="H49" s="296"/>
      <c r="I49" s="296"/>
      <c r="J49" s="296"/>
      <c r="K49" s="9"/>
      <c r="L49" s="10"/>
      <c r="N49" s="314"/>
      <c r="O49" s="314"/>
      <c r="P49" s="314"/>
      <c r="Q49" s="314"/>
      <c r="R49" s="314"/>
      <c r="S49" s="314"/>
    </row>
    <row r="50" spans="1:21" ht="15.75" customHeight="1" x14ac:dyDescent="0.25">
      <c r="A50" s="296"/>
      <c r="B50" s="296"/>
      <c r="C50" s="296"/>
      <c r="D50" s="10"/>
      <c r="E50" s="296"/>
      <c r="F50" s="296"/>
      <c r="G50" s="296"/>
      <c r="H50" s="296"/>
      <c r="I50" s="296"/>
      <c r="J50" s="296"/>
      <c r="K50" s="9"/>
      <c r="L50" s="10"/>
      <c r="N50" s="3"/>
      <c r="O50" s="3"/>
      <c r="P50" s="3"/>
      <c r="Q50" s="3"/>
      <c r="R50" s="3"/>
      <c r="S50" s="3"/>
    </row>
    <row r="51" spans="1:21" ht="15.75" customHeight="1" x14ac:dyDescent="0.25">
      <c r="A51" s="296"/>
      <c r="B51" s="296"/>
      <c r="C51" s="296"/>
      <c r="D51" s="10"/>
      <c r="E51" s="296"/>
      <c r="F51" s="296"/>
      <c r="G51" s="9"/>
      <c r="H51" s="10"/>
      <c r="I51" s="304"/>
      <c r="J51" s="304"/>
      <c r="K51" s="11"/>
      <c r="L51" s="10"/>
      <c r="N51" s="3"/>
      <c r="O51" s="3"/>
      <c r="P51" s="3"/>
      <c r="Q51" s="3"/>
      <c r="R51" s="3"/>
      <c r="S51" s="3"/>
    </row>
    <row r="52" spans="1:21" ht="15.75" customHeight="1" x14ac:dyDescent="0.25">
      <c r="A52" s="296"/>
      <c r="B52" s="296"/>
      <c r="C52" s="296"/>
      <c r="D52" s="10"/>
      <c r="E52" s="296"/>
      <c r="F52" s="296"/>
      <c r="G52" s="9"/>
      <c r="H52" s="10"/>
      <c r="I52" s="3"/>
      <c r="J52" s="3"/>
      <c r="K52" s="9"/>
      <c r="L52" s="10"/>
      <c r="N52" s="3"/>
      <c r="O52" s="3"/>
      <c r="P52" s="3"/>
      <c r="Q52" s="3"/>
      <c r="R52" s="3"/>
      <c r="S52" s="3"/>
    </row>
    <row r="53" spans="1:21" ht="15.75" customHeight="1" x14ac:dyDescent="0.25">
      <c r="A53" s="296"/>
      <c r="B53" s="296"/>
      <c r="C53" s="296"/>
      <c r="D53" s="10"/>
      <c r="E53" s="296"/>
      <c r="F53" s="296"/>
      <c r="G53" s="9"/>
      <c r="H53" s="10"/>
      <c r="I53" s="3"/>
      <c r="J53" s="3"/>
      <c r="K53" s="9"/>
      <c r="L53" s="10"/>
      <c r="N53" s="3"/>
      <c r="O53" s="3"/>
      <c r="P53" s="3"/>
      <c r="Q53" s="3"/>
      <c r="R53" s="3"/>
      <c r="S53" s="3"/>
    </row>
    <row r="54" spans="1:21" ht="15.75" customHeight="1" x14ac:dyDescent="0.25">
      <c r="A54" s="296"/>
      <c r="B54" s="296"/>
      <c r="C54" s="296"/>
      <c r="D54" s="10"/>
      <c r="E54" s="296"/>
      <c r="F54" s="296"/>
      <c r="G54" s="9"/>
      <c r="H54" s="10"/>
      <c r="I54" s="3"/>
      <c r="J54" s="3"/>
      <c r="K54" s="9"/>
      <c r="L54" s="10"/>
      <c r="N54" s="3"/>
      <c r="O54" s="3"/>
      <c r="P54" s="3"/>
      <c r="Q54" s="3"/>
      <c r="R54" s="3"/>
      <c r="S54" s="3"/>
    </row>
    <row r="55" spans="1:21" ht="15.75" customHeight="1" x14ac:dyDescent="0.25">
      <c r="A55" s="296"/>
      <c r="B55" s="296"/>
      <c r="C55" s="296"/>
      <c r="D55" s="2"/>
      <c r="E55" s="296"/>
      <c r="F55" s="296"/>
      <c r="G55" s="11"/>
      <c r="H55" s="10"/>
      <c r="I55" s="3"/>
      <c r="J55" s="3"/>
      <c r="L55" s="4"/>
      <c r="N55" s="3"/>
      <c r="O55" s="3"/>
      <c r="P55" s="3"/>
      <c r="Q55" s="3"/>
      <c r="R55" s="3"/>
      <c r="S55" s="3"/>
    </row>
    <row r="56" spans="1:21" ht="12.75" customHeight="1" x14ac:dyDescent="0.25">
      <c r="A56" s="296"/>
      <c r="B56" s="296"/>
      <c r="C56" s="296"/>
      <c r="D56" s="2"/>
      <c r="E56" s="296"/>
      <c r="F56" s="296"/>
      <c r="G56" s="11"/>
      <c r="H56" s="10"/>
      <c r="I56" s="3"/>
      <c r="J56" s="3"/>
      <c r="L56" s="4"/>
      <c r="N56" s="3"/>
      <c r="O56" s="3"/>
      <c r="P56" s="3"/>
      <c r="Q56" s="3"/>
      <c r="R56" s="3"/>
      <c r="S56" s="3"/>
    </row>
    <row r="57" spans="1:21" ht="12.75" customHeight="1" x14ac:dyDescent="0.25">
      <c r="A57" s="296"/>
      <c r="B57" s="296"/>
      <c r="C57" s="296"/>
      <c r="D57" s="2"/>
      <c r="E57" s="296"/>
      <c r="F57" s="296"/>
      <c r="G57" s="11"/>
      <c r="H57" s="10"/>
      <c r="I57" s="3"/>
      <c r="J57" s="3"/>
      <c r="L57" s="4"/>
      <c r="N57" s="3"/>
      <c r="O57" s="3"/>
      <c r="P57" s="3"/>
      <c r="Q57" s="3"/>
      <c r="R57" s="3"/>
      <c r="S57" s="3"/>
    </row>
    <row r="58" spans="1:21" ht="12.75" customHeight="1" x14ac:dyDescent="0.25">
      <c r="A58" s="296"/>
      <c r="B58" s="296"/>
      <c r="C58" s="296"/>
      <c r="D58" s="2"/>
      <c r="E58" s="296"/>
      <c r="F58" s="296"/>
      <c r="G58" s="11"/>
      <c r="H58" s="10"/>
      <c r="I58" s="3"/>
      <c r="J58" s="3"/>
      <c r="L58" s="4"/>
      <c r="O58" s="5" t="e">
        <f>VLOOKUP("x",Légende!G3:J40,4,FALSE)</f>
        <v>#N/A</v>
      </c>
    </row>
    <row r="59" spans="1:21" ht="12.75" customHeight="1" x14ac:dyDescent="0.25">
      <c r="A59" s="296"/>
      <c r="B59" s="296"/>
      <c r="C59" s="296"/>
      <c r="D59" s="2"/>
      <c r="E59" s="296"/>
      <c r="F59" s="296"/>
      <c r="G59" s="11"/>
      <c r="H59" s="10"/>
      <c r="I59" s="3"/>
      <c r="J59" s="3"/>
      <c r="L59" s="4"/>
    </row>
    <row r="60" spans="1:21" ht="12.75" customHeight="1" x14ac:dyDescent="0.25">
      <c r="A60" s="296"/>
      <c r="B60" s="296"/>
      <c r="C60" s="296"/>
      <c r="D60" s="2"/>
      <c r="E60" s="296"/>
      <c r="F60" s="296"/>
      <c r="G60" s="9"/>
      <c r="H60" s="10"/>
      <c r="I60" s="3"/>
      <c r="J60" s="3"/>
      <c r="L60" s="4"/>
    </row>
    <row r="61" spans="1:21" ht="12.75" customHeight="1" x14ac:dyDescent="0.25">
      <c r="A61" s="3"/>
      <c r="B61" s="3"/>
      <c r="C61" s="3"/>
      <c r="D61" s="2"/>
      <c r="E61" s="296"/>
      <c r="F61" s="296"/>
      <c r="G61" s="9"/>
      <c r="H61" s="10"/>
      <c r="I61" s="3"/>
      <c r="J61" s="3"/>
      <c r="L61" s="4"/>
    </row>
    <row r="62" spans="1:21" ht="12.75" customHeight="1" x14ac:dyDescent="0.25">
      <c r="A62" s="3"/>
      <c r="B62" s="3"/>
      <c r="C62" s="3"/>
      <c r="D62" s="2"/>
      <c r="E62" s="3"/>
      <c r="F62" s="3"/>
      <c r="G62" s="3"/>
      <c r="H62" s="2"/>
      <c r="I62" s="3"/>
      <c r="J62" s="3"/>
      <c r="L62" s="4"/>
    </row>
    <row r="63" spans="1:21" ht="12.75" customHeight="1" x14ac:dyDescent="0.25">
      <c r="A63" s="296"/>
      <c r="B63" s="296"/>
      <c r="C63" s="3"/>
      <c r="D63" s="315"/>
      <c r="E63" s="296"/>
      <c r="F63" s="296"/>
      <c r="G63" s="3"/>
      <c r="H63" s="2"/>
      <c r="I63" s="296"/>
      <c r="J63" s="296"/>
      <c r="L63" s="4"/>
      <c r="P63" s="39" t="s">
        <v>362</v>
      </c>
      <c r="Q63" s="39"/>
      <c r="R63" s="39" t="s">
        <v>363</v>
      </c>
    </row>
    <row r="64" spans="1:21" ht="12.75" customHeight="1" x14ac:dyDescent="0.25">
      <c r="A64" s="296"/>
      <c r="B64" s="296"/>
      <c r="C64" s="3"/>
      <c r="D64" s="315"/>
      <c r="E64" s="296"/>
      <c r="F64" s="296"/>
      <c r="G64" s="3"/>
      <c r="H64" s="2"/>
      <c r="I64" s="296"/>
      <c r="J64" s="296"/>
      <c r="L64" s="4"/>
      <c r="N64" t="s">
        <v>30</v>
      </c>
      <c r="P64">
        <f>SUM(BM_1)</f>
        <v>1124</v>
      </c>
      <c r="R64">
        <f>SUM('BM1'!M:M)</f>
        <v>2248</v>
      </c>
      <c r="U64">
        <f t="shared" ref="U64" si="0">IF(P64=R64,"OK",P64-R64)</f>
        <v>-1124</v>
      </c>
    </row>
    <row r="65" spans="1:21" ht="12.75" customHeight="1" x14ac:dyDescent="0.25">
      <c r="A65" s="296"/>
      <c r="B65" s="296"/>
      <c r="C65" s="3"/>
      <c r="D65" s="315"/>
      <c r="E65" s="296"/>
      <c r="F65" s="296"/>
      <c r="G65" s="3"/>
      <c r="H65" s="2"/>
      <c r="I65" s="296"/>
      <c r="J65" s="296"/>
      <c r="L65" s="4"/>
      <c r="N65" t="s">
        <v>29</v>
      </c>
      <c r="P65">
        <f>SUM(BF_1)</f>
        <v>633</v>
      </c>
      <c r="R65">
        <f>SUM('BF1'!M:M)</f>
        <v>1266</v>
      </c>
      <c r="U65">
        <f>IF(P65=R65,"OK",P65-R65)</f>
        <v>-633</v>
      </c>
    </row>
    <row r="66" spans="1:21" ht="12.75" customHeight="1" x14ac:dyDescent="0.25">
      <c r="A66" s="3"/>
      <c r="B66" s="3"/>
      <c r="C66" s="3"/>
      <c r="D66" s="315"/>
      <c r="E66" s="3"/>
      <c r="F66" s="3"/>
      <c r="G66" s="3"/>
      <c r="H66" s="3"/>
      <c r="I66" s="3"/>
      <c r="J66" s="5"/>
      <c r="N66" t="s">
        <v>31</v>
      </c>
      <c r="P66">
        <f>SUM(CM_1)</f>
        <v>1200</v>
      </c>
      <c r="R66">
        <f>SUM('CM1'!M:M)</f>
        <v>2400</v>
      </c>
      <c r="U66">
        <f t="shared" ref="U66:U69" si="1">IF(P66=R66,"OK",P66-R66)</f>
        <v>-1200</v>
      </c>
    </row>
    <row r="67" spans="1:21" ht="12.75" customHeight="1" x14ac:dyDescent="0.2">
      <c r="A67" s="1"/>
      <c r="B67" s="1"/>
      <c r="C67" s="1"/>
      <c r="D67" s="315"/>
      <c r="E67" s="1"/>
      <c r="F67" s="1"/>
      <c r="G67" s="1"/>
      <c r="H67" s="1"/>
      <c r="I67" s="1"/>
      <c r="N67" t="s">
        <v>27</v>
      </c>
      <c r="P67">
        <f>SUM(CF_1)</f>
        <v>932</v>
      </c>
      <c r="R67">
        <f>SUM('CF1'!M:M)</f>
        <v>1864</v>
      </c>
      <c r="U67">
        <f t="shared" si="1"/>
        <v>-932</v>
      </c>
    </row>
    <row r="68" spans="1:21" ht="12.75" customHeight="1" x14ac:dyDescent="0.2">
      <c r="A68" s="1"/>
      <c r="B68" s="1"/>
      <c r="C68" s="1"/>
      <c r="D68" s="315"/>
      <c r="E68" s="1"/>
      <c r="F68" s="1"/>
      <c r="G68" s="1"/>
      <c r="H68" s="1"/>
      <c r="I68" s="1"/>
      <c r="N68" t="s">
        <v>33</v>
      </c>
      <c r="P68">
        <f>SUM(JM_1)</f>
        <v>863</v>
      </c>
      <c r="R68">
        <f>SUM('JM1'!M:M)</f>
        <v>1726</v>
      </c>
      <c r="U68">
        <f t="shared" si="1"/>
        <v>-863</v>
      </c>
    </row>
    <row r="69" spans="1:21" ht="12.75" customHeight="1" x14ac:dyDescent="0.2">
      <c r="A69" s="1"/>
      <c r="B69" s="1"/>
      <c r="C69" s="1"/>
      <c r="D69" s="315"/>
      <c r="E69" s="1"/>
      <c r="F69" s="1"/>
      <c r="G69" s="1"/>
      <c r="H69" s="1"/>
      <c r="I69" s="1"/>
      <c r="N69" t="s">
        <v>32</v>
      </c>
      <c r="P69">
        <f>SUM(JF_1)</f>
        <v>528</v>
      </c>
      <c r="R69">
        <f>SUM('JF1'!M:M)</f>
        <v>1056</v>
      </c>
      <c r="U69">
        <f t="shared" si="1"/>
        <v>-528</v>
      </c>
    </row>
    <row r="70" spans="1:21" ht="12.75" customHeight="1" thickBot="1" x14ac:dyDescent="0.25">
      <c r="A70" s="1"/>
      <c r="B70" s="1"/>
      <c r="C70" s="1"/>
      <c r="D70" s="315"/>
      <c r="E70" s="1"/>
      <c r="F70" s="1"/>
      <c r="G70" s="1"/>
      <c r="H70" s="1"/>
      <c r="I70" s="1"/>
      <c r="P70" s="121">
        <f>SUM(P64:P69)</f>
        <v>5280</v>
      </c>
      <c r="R70" s="121">
        <f>SUM(R64:R69)</f>
        <v>10560</v>
      </c>
    </row>
    <row r="71" spans="1:21" ht="12.75" customHeight="1" thickTop="1" x14ac:dyDescent="0.2">
      <c r="A71" s="1"/>
      <c r="B71" s="1"/>
      <c r="C71" s="1"/>
      <c r="D71" s="2"/>
      <c r="E71" s="1"/>
      <c r="F71" s="1"/>
      <c r="G71" s="1"/>
      <c r="H71" s="1"/>
      <c r="I71" s="1"/>
    </row>
    <row r="72" spans="1:21" ht="12.75" customHeight="1" x14ac:dyDescent="0.2">
      <c r="A72" s="1"/>
      <c r="B72" s="1"/>
      <c r="C72" s="1"/>
      <c r="D72" s="2"/>
      <c r="E72" s="1"/>
      <c r="F72" s="1"/>
      <c r="G72" s="1"/>
      <c r="H72" s="1"/>
      <c r="I72" s="1"/>
    </row>
    <row r="73" spans="1:21" ht="12.75" customHeight="1" x14ac:dyDescent="0.2">
      <c r="A73" s="1"/>
      <c r="B73" s="1"/>
      <c r="C73" s="1"/>
      <c r="D73" s="2"/>
      <c r="E73" s="1"/>
      <c r="F73" s="1"/>
      <c r="G73" s="1"/>
      <c r="H73" s="1"/>
      <c r="I73" s="1"/>
    </row>
    <row r="74" spans="1:21" ht="12.75" customHeight="1" x14ac:dyDescent="0.25">
      <c r="D74" s="3"/>
    </row>
    <row r="75" spans="1:21" ht="12.75" customHeight="1" x14ac:dyDescent="0.2">
      <c r="D75" s="1"/>
    </row>
    <row r="76" spans="1:21" ht="12.75" customHeight="1" x14ac:dyDescent="0.2">
      <c r="D76" s="1"/>
    </row>
    <row r="77" spans="1:21" ht="12.75" customHeight="1" x14ac:dyDescent="0.2">
      <c r="D77" s="1"/>
    </row>
    <row r="78" spans="1:21" ht="12.75" customHeight="1" x14ac:dyDescent="0.2">
      <c r="D78" s="1"/>
    </row>
    <row r="79" spans="1:21" ht="12.75" customHeight="1" x14ac:dyDescent="0.2">
      <c r="D79" s="1"/>
    </row>
    <row r="80" spans="1:21" ht="12.75" customHeight="1" x14ac:dyDescent="0.2">
      <c r="D80" s="1"/>
    </row>
    <row r="81" spans="4:4" ht="12.75" customHeight="1" x14ac:dyDescent="0.2">
      <c r="D81" s="1"/>
    </row>
  </sheetData>
  <sortState xmlns:xlrd2="http://schemas.microsoft.com/office/spreadsheetml/2017/richdata2" ref="R24:S32">
    <sortCondition descending="1" ref="S24:S32"/>
  </sortState>
  <mergeCells count="123">
    <mergeCell ref="N1:S1"/>
    <mergeCell ref="N2:S2"/>
    <mergeCell ref="N4:S4"/>
    <mergeCell ref="N3:S3"/>
    <mergeCell ref="A27:C27"/>
    <mergeCell ref="A5:C5"/>
    <mergeCell ref="E8:G8"/>
    <mergeCell ref="E17:G17"/>
    <mergeCell ref="I8:K8"/>
    <mergeCell ref="I11:K11"/>
    <mergeCell ref="I9:K9"/>
    <mergeCell ref="A2:L2"/>
    <mergeCell ref="A1:L1"/>
    <mergeCell ref="E10:G10"/>
    <mergeCell ref="A8:C8"/>
    <mergeCell ref="E11:G11"/>
    <mergeCell ref="A11:C11"/>
    <mergeCell ref="A10:C10"/>
    <mergeCell ref="A16:C16"/>
    <mergeCell ref="I7:K7"/>
    <mergeCell ref="A13:C13"/>
    <mergeCell ref="E7:G7"/>
    <mergeCell ref="A4:L4"/>
    <mergeCell ref="I6:K6"/>
    <mergeCell ref="A12:C12"/>
    <mergeCell ref="A40:C40"/>
    <mergeCell ref="I22:K22"/>
    <mergeCell ref="A32:C32"/>
    <mergeCell ref="A31:C31"/>
    <mergeCell ref="E29:G29"/>
    <mergeCell ref="N46:S46"/>
    <mergeCell ref="A44:L44"/>
    <mergeCell ref="I16:K16"/>
    <mergeCell ref="I15:K15"/>
    <mergeCell ref="E15:G15"/>
    <mergeCell ref="I12:K12"/>
    <mergeCell ref="I14:K14"/>
    <mergeCell ref="A46:L46"/>
    <mergeCell ref="E28:G28"/>
    <mergeCell ref="E27:G27"/>
    <mergeCell ref="E42:G42"/>
    <mergeCell ref="I13:K13"/>
    <mergeCell ref="E32:G32"/>
    <mergeCell ref="I23:K23"/>
    <mergeCell ref="A15:C15"/>
    <mergeCell ref="E22:G22"/>
    <mergeCell ref="A47:C47"/>
    <mergeCell ref="E47:F47"/>
    <mergeCell ref="I41:K41"/>
    <mergeCell ref="I47:J47"/>
    <mergeCell ref="I40:K40"/>
    <mergeCell ref="A17:C17"/>
    <mergeCell ref="E41:G41"/>
    <mergeCell ref="E51:F51"/>
    <mergeCell ref="N49:S49"/>
    <mergeCell ref="N48:S48"/>
    <mergeCell ref="A59:C59"/>
    <mergeCell ref="E59:F59"/>
    <mergeCell ref="A58:C58"/>
    <mergeCell ref="E55:F55"/>
    <mergeCell ref="A57:C57"/>
    <mergeCell ref="A56:C56"/>
    <mergeCell ref="A55:C55"/>
    <mergeCell ref="E57:F57"/>
    <mergeCell ref="E54:F54"/>
    <mergeCell ref="E65:F65"/>
    <mergeCell ref="E63:F63"/>
    <mergeCell ref="A64:B64"/>
    <mergeCell ref="I65:J65"/>
    <mergeCell ref="I64:J64"/>
    <mergeCell ref="I63:J63"/>
    <mergeCell ref="A65:B65"/>
    <mergeCell ref="D63:D70"/>
    <mergeCell ref="E64:F64"/>
    <mergeCell ref="A63:B63"/>
    <mergeCell ref="E61:F61"/>
    <mergeCell ref="E56:F56"/>
    <mergeCell ref="I50:J50"/>
    <mergeCell ref="E50:H50"/>
    <mergeCell ref="A26:C26"/>
    <mergeCell ref="I49:J49"/>
    <mergeCell ref="A49:C49"/>
    <mergeCell ref="E25:G25"/>
    <mergeCell ref="A43:C43"/>
    <mergeCell ref="E49:H49"/>
    <mergeCell ref="A41:C41"/>
    <mergeCell ref="E43:F43"/>
    <mergeCell ref="I45:J45"/>
    <mergeCell ref="I43:J43"/>
    <mergeCell ref="A50:C50"/>
    <mergeCell ref="A48:L48"/>
    <mergeCell ref="A45:C45"/>
    <mergeCell ref="E40:G40"/>
    <mergeCell ref="E60:F60"/>
    <mergeCell ref="A60:C60"/>
    <mergeCell ref="E58:F58"/>
    <mergeCell ref="A54:C54"/>
    <mergeCell ref="A53:C53"/>
    <mergeCell ref="E53:F53"/>
    <mergeCell ref="E52:F52"/>
    <mergeCell ref="A52:C52"/>
    <mergeCell ref="A51:C51"/>
    <mergeCell ref="I5:K5"/>
    <mergeCell ref="E5:G5"/>
    <mergeCell ref="E6:G6"/>
    <mergeCell ref="A6:C6"/>
    <mergeCell ref="E14:G14"/>
    <mergeCell ref="A14:C14"/>
    <mergeCell ref="I51:J51"/>
    <mergeCell ref="I17:K17"/>
    <mergeCell ref="E45:F45"/>
    <mergeCell ref="E31:G31"/>
    <mergeCell ref="I32:K32"/>
    <mergeCell ref="E30:G30"/>
    <mergeCell ref="I25:K25"/>
    <mergeCell ref="A42:C42"/>
    <mergeCell ref="A22:C22"/>
    <mergeCell ref="A25:C25"/>
    <mergeCell ref="I24:K24"/>
    <mergeCell ref="E24:G24"/>
    <mergeCell ref="I42:K42"/>
    <mergeCell ref="A23:C23"/>
    <mergeCell ref="E23:G23"/>
  </mergeCells>
  <phoneticPr fontId="0" type="noConversion"/>
  <conditionalFormatting sqref="N24:N39">
    <cfRule type="expression" dxfId="51" priority="9" stopIfTrue="1">
      <formula>N24=$O$58</formula>
    </cfRule>
  </conditionalFormatting>
  <conditionalFormatting sqref="N6:S22">
    <cfRule type="expression" dxfId="50" priority="5" stopIfTrue="1">
      <formula>N6=$O$58</formula>
    </cfRule>
  </conditionalFormatting>
  <conditionalFormatting sqref="O24:O40 Q24:Q40 S24:S40 N40:S40">
    <cfRule type="expression" dxfId="49" priority="42" stopIfTrue="1">
      <formula>N24=$O$58</formula>
    </cfRule>
  </conditionalFormatting>
  <conditionalFormatting sqref="P24:P39">
    <cfRule type="expression" dxfId="48" priority="10" stopIfTrue="1">
      <formula>P24=$O$58</formula>
    </cfRule>
  </conditionalFormatting>
  <conditionalFormatting sqref="R24:R38">
    <cfRule type="expression" dxfId="47" priority="11" stopIfTrue="1">
      <formula>R24=$O$58</formula>
    </cfRule>
  </conditionalFormatting>
  <conditionalFormatting sqref="R39">
    <cfRule type="expression" dxfId="46" priority="8" stopIfTrue="1">
      <formula>$A39=$A$1</formula>
    </cfRule>
  </conditionalFormatting>
  <pageMargins left="0" right="0" top="0.54500000000000004" bottom="0" header="0.51181102362204722" footer="0.51181102362204722"/>
  <pageSetup paperSize="9" scale="96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22B5533-E646-40F1-AAEE-560F19CA7A05}">
          <x14:formula1>
            <xm:f>Légende!$O$70:$O$86</xm:f>
          </x14:formula1>
          <xm:sqref>N6:N22 P6:P21 R6:R21 N24:N39 P24:P39 R24:R39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2">
    <tabColor theme="7" tint="0.39997558519241921"/>
  </sheetPr>
  <dimension ref="A1:U69"/>
  <sheetViews>
    <sheetView tabSelected="1" topLeftCell="N1" zoomScaleNormal="100" workbookViewId="0">
      <selection activeCell="P24" sqref="P24"/>
    </sheetView>
  </sheetViews>
  <sheetFormatPr baseColWidth="10" defaultRowHeight="12.75" x14ac:dyDescent="0.2"/>
  <cols>
    <col min="1" max="1" width="11.42578125" hidden="1" customWidth="1"/>
    <col min="2" max="2" width="9.140625" hidden="1" customWidth="1"/>
    <col min="3" max="4" width="5.7109375" hidden="1" customWidth="1"/>
    <col min="5" max="5" width="11.42578125" hidden="1" customWidth="1"/>
    <col min="6" max="6" width="9" hidden="1" customWidth="1"/>
    <col min="7" max="7" width="5.42578125" hidden="1" customWidth="1"/>
    <col min="8" max="8" width="5.7109375" hidden="1" customWidth="1"/>
    <col min="9" max="9" width="11.42578125" hidden="1" customWidth="1"/>
    <col min="10" max="10" width="8.7109375" hidden="1" customWidth="1"/>
    <col min="11" max="11" width="5.7109375" hidden="1" customWidth="1"/>
    <col min="12" max="12" width="5.140625" hidden="1" customWidth="1"/>
    <col min="13" max="13" width="11.42578125" hidden="1" customWidth="1"/>
    <col min="14" max="14" width="25.7109375" customWidth="1"/>
    <col min="15" max="15" width="6.5703125" customWidth="1"/>
    <col min="16" max="16" width="25.7109375" customWidth="1"/>
    <col min="17" max="17" width="6.5703125" customWidth="1"/>
    <col min="18" max="18" width="25.5703125" customWidth="1"/>
    <col min="19" max="19" width="6.5703125" customWidth="1"/>
    <col min="20" max="20" width="0.7109375" customWidth="1"/>
  </cols>
  <sheetData>
    <row r="1" spans="1:19" ht="18" customHeight="1" x14ac:dyDescent="0.25">
      <c r="A1" s="322" t="s">
        <v>34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N1" s="317" t="s">
        <v>606</v>
      </c>
      <c r="O1" s="317"/>
      <c r="P1" s="317"/>
      <c r="Q1" s="317"/>
      <c r="R1" s="317"/>
      <c r="S1" s="317"/>
    </row>
    <row r="2" spans="1:19" ht="16.5" customHeight="1" thickBot="1" x14ac:dyDescent="0.25">
      <c r="A2" s="321" t="s">
        <v>102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4"/>
      <c r="N2" s="318" t="s">
        <v>607</v>
      </c>
      <c r="O2" s="318"/>
      <c r="P2" s="318"/>
      <c r="Q2" s="318"/>
      <c r="R2" s="318"/>
      <c r="S2" s="318"/>
    </row>
    <row r="3" spans="1:19" ht="16.5" customHeight="1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4"/>
      <c r="O3" s="324"/>
      <c r="P3" s="324"/>
      <c r="Q3" s="324"/>
      <c r="R3" s="324"/>
      <c r="S3" s="324"/>
    </row>
    <row r="4" spans="1:19" ht="15" customHeight="1" thickBot="1" x14ac:dyDescent="0.25">
      <c r="A4" s="323" t="s">
        <v>121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4"/>
      <c r="N4" s="323" t="s">
        <v>376</v>
      </c>
      <c r="O4" s="323"/>
      <c r="P4" s="323"/>
      <c r="Q4" s="323"/>
      <c r="R4" s="323"/>
      <c r="S4" s="323"/>
    </row>
    <row r="5" spans="1:19" ht="16.5" customHeight="1" thickBot="1" x14ac:dyDescent="0.3">
      <c r="A5" s="297" t="s">
        <v>29</v>
      </c>
      <c r="B5" s="311"/>
      <c r="C5" s="312"/>
      <c r="D5" s="13" t="s">
        <v>26</v>
      </c>
      <c r="E5" s="297" t="s">
        <v>30</v>
      </c>
      <c r="F5" s="298"/>
      <c r="G5" s="299"/>
      <c r="H5" s="13" t="s">
        <v>26</v>
      </c>
      <c r="I5" s="297" t="s">
        <v>27</v>
      </c>
      <c r="J5" s="298"/>
      <c r="K5" s="299"/>
      <c r="L5" s="13" t="s">
        <v>26</v>
      </c>
      <c r="N5" s="57" t="s">
        <v>29</v>
      </c>
      <c r="O5" s="52" t="s">
        <v>26</v>
      </c>
      <c r="P5" s="58" t="s">
        <v>30</v>
      </c>
      <c r="Q5" s="52" t="s">
        <v>26</v>
      </c>
      <c r="R5" s="58" t="s">
        <v>27</v>
      </c>
      <c r="S5" s="52" t="s">
        <v>26</v>
      </c>
    </row>
    <row r="6" spans="1:19" ht="15" customHeight="1" x14ac:dyDescent="0.25">
      <c r="A6" s="303" t="s">
        <v>56</v>
      </c>
      <c r="B6" s="296"/>
      <c r="C6" s="296"/>
      <c r="D6" s="7">
        <v>677</v>
      </c>
      <c r="E6" s="325" t="s">
        <v>56</v>
      </c>
      <c r="F6" s="326"/>
      <c r="G6" s="327"/>
      <c r="H6" s="7"/>
      <c r="I6" s="300" t="s">
        <v>57</v>
      </c>
      <c r="J6" s="301"/>
      <c r="K6" s="302"/>
      <c r="L6" s="7"/>
      <c r="N6" s="177" t="s">
        <v>57</v>
      </c>
      <c r="O6" s="67">
        <f>IF(N6="","",SUMIF('BF2'!$A$5:$A$1021,VLOOKUP(N6,Légende!$I:$K,3,FALSE),'BF2'!$M$5:$M$1021))</f>
        <v>344</v>
      </c>
      <c r="P6" s="177" t="s">
        <v>57</v>
      </c>
      <c r="Q6" s="42">
        <f>IF(P6="","",SUMIF('BM2'!$A4:$A1039,VLOOKUP(P6,Légende!$I:$K,3,FALSE),'BM2'!$M4:$M1039))</f>
        <v>455</v>
      </c>
      <c r="R6" s="177" t="s">
        <v>57</v>
      </c>
      <c r="S6" s="67">
        <f>IF(R6="","",SUMIF('CF2'!$A4:$A1015,VLOOKUP(R6,Légende!$I:$K,3,FALSE),'CF2'!$M4:$M1015))</f>
        <v>238</v>
      </c>
    </row>
    <row r="7" spans="1:19" ht="15.75" x14ac:dyDescent="0.25">
      <c r="A7" s="303" t="s">
        <v>18</v>
      </c>
      <c r="B7" s="296"/>
      <c r="C7" s="296"/>
      <c r="D7" s="7">
        <v>280</v>
      </c>
      <c r="E7" s="300" t="s">
        <v>15</v>
      </c>
      <c r="F7" s="301"/>
      <c r="G7" s="302"/>
      <c r="H7" s="7"/>
      <c r="I7" s="303" t="s">
        <v>28</v>
      </c>
      <c r="J7" s="301"/>
      <c r="K7" s="302"/>
      <c r="L7" s="7"/>
      <c r="N7" s="50" t="s">
        <v>383</v>
      </c>
      <c r="O7" s="42">
        <f>IF(N7="","",SUMIF('BF2'!$A$5:$A$1021,VLOOKUP(N7,Légende!$I:$K,3,FALSE),'BF2'!$M$5:$M$1021))</f>
        <v>214</v>
      </c>
      <c r="P7" s="50" t="s">
        <v>165</v>
      </c>
      <c r="Q7" s="42">
        <f>IF(P7="","",SUMIF('BM2'!$A4:$A1039,VLOOKUP(P7,Légende!$I:$K,3,FALSE),'BM2'!$M4:$M1039))</f>
        <v>356</v>
      </c>
      <c r="R7" s="50" t="s">
        <v>19</v>
      </c>
      <c r="S7" s="42">
        <f>IF(R7="","",SUMIF('CF2'!$A4:$A1015,VLOOKUP(R7,Légende!$J:$K,2,FALSE),'CF2'!$M4:$M1015))</f>
        <v>154</v>
      </c>
    </row>
    <row r="8" spans="1:19" ht="15.75" x14ac:dyDescent="0.25">
      <c r="A8" s="12" t="s">
        <v>28</v>
      </c>
      <c r="B8" s="3"/>
      <c r="C8" s="17"/>
      <c r="D8" s="7">
        <v>200</v>
      </c>
      <c r="E8" s="303" t="s">
        <v>18</v>
      </c>
      <c r="F8" s="301"/>
      <c r="G8" s="302"/>
      <c r="H8" s="7"/>
      <c r="I8" s="303" t="s">
        <v>15</v>
      </c>
      <c r="J8" s="301"/>
      <c r="K8" s="302"/>
      <c r="L8" s="7"/>
      <c r="N8" s="50" t="s">
        <v>378</v>
      </c>
      <c r="O8" s="42">
        <f>IF(N8="","",SUMIF('BF2'!$A$5:$A$1021,VLOOKUP(N8,Légende!$I:$K,3,FALSE),'BF2'!$M$5:$M$1021))</f>
        <v>108</v>
      </c>
      <c r="P8" s="50" t="s">
        <v>127</v>
      </c>
      <c r="Q8" s="42">
        <f>IF(P8="","",SUMIF('BM2'!$A4:$A1039,VLOOKUP(P8,Légende!$I:$K,3,FALSE),'BM2'!$M4:$M1039))</f>
        <v>223</v>
      </c>
      <c r="R8" s="50" t="s">
        <v>127</v>
      </c>
      <c r="S8" s="42">
        <f>IF(R8="","",SUMIF('CF2'!$A4:$A1015,VLOOKUP(R8,Légende!$I:$K,3,FALSE),'CF2'!$M4:$M1015))</f>
        <v>141</v>
      </c>
    </row>
    <row r="9" spans="1:19" ht="15.75" x14ac:dyDescent="0.25">
      <c r="A9" s="303" t="s">
        <v>15</v>
      </c>
      <c r="B9" s="296"/>
      <c r="C9" s="296"/>
      <c r="D9" s="7">
        <v>124</v>
      </c>
      <c r="E9" s="300" t="s">
        <v>24</v>
      </c>
      <c r="F9" s="304"/>
      <c r="G9" s="305"/>
      <c r="H9" s="7"/>
      <c r="I9" s="303" t="s">
        <v>56</v>
      </c>
      <c r="J9" s="301"/>
      <c r="K9" s="302"/>
      <c r="L9" s="7"/>
      <c r="N9" s="50" t="s">
        <v>18</v>
      </c>
      <c r="O9" s="42">
        <f>IF(N9="","",SUMIF('BF2'!$A$5:$A$1021,VLOOKUP(N9,Légende!$I:$K,3,FALSE),'BF2'!$M$5:$M$1021))</f>
        <v>98</v>
      </c>
      <c r="P9" s="50" t="s">
        <v>378</v>
      </c>
      <c r="Q9" s="42">
        <f>IF(P9="","",SUMIF('BM2'!$A4:$A1039,VLOOKUP(P9,Légende!$J:$K,2,FALSE),'BM2'!$M4:$M1039))</f>
        <v>191</v>
      </c>
      <c r="R9" s="50" t="s">
        <v>165</v>
      </c>
      <c r="S9" s="42">
        <f>IF(R9="","",SUMIF('CF2'!$A4:$A1015,VLOOKUP(R9,Légende!$I:$K,3,FALSE),'CF2'!$M4:$M1015))</f>
        <v>117</v>
      </c>
    </row>
    <row r="10" spans="1:19" ht="15.75" x14ac:dyDescent="0.25">
      <c r="A10" s="12" t="s">
        <v>35</v>
      </c>
      <c r="B10" s="3"/>
      <c r="C10" s="17"/>
      <c r="D10" s="7">
        <v>114</v>
      </c>
      <c r="E10" s="24" t="s">
        <v>57</v>
      </c>
      <c r="F10" s="23"/>
      <c r="G10" s="25"/>
      <c r="H10" s="7"/>
      <c r="I10" s="300" t="s">
        <v>22</v>
      </c>
      <c r="J10" s="304"/>
      <c r="K10" s="305"/>
      <c r="L10" s="7"/>
      <c r="N10" s="12" t="s">
        <v>127</v>
      </c>
      <c r="O10" s="42">
        <f>IF(N10="","",SUMIF('BF2'!$A$5:$A$1021,VLOOKUP(N10,Légende!$I:$K,3,FALSE),'BF2'!$M$5:$M$1021))</f>
        <v>53</v>
      </c>
      <c r="P10" s="50" t="s">
        <v>15</v>
      </c>
      <c r="Q10" s="42">
        <f>IF(P10="","",SUMIF('BM2'!$A4:$A1039,VLOOKUP(P10,Légende!$J:$K,2,FALSE),'BM2'!$M4:$M1039))</f>
        <v>163</v>
      </c>
      <c r="R10" s="336" t="s">
        <v>18</v>
      </c>
      <c r="S10" s="42">
        <f>IF(R10="","",SUMIF('CF2'!$A4:$A1015,VLOOKUP(R10,Légende!$I:$K,3,FALSE),'CF2'!$M4:$M1015))</f>
        <v>117</v>
      </c>
    </row>
    <row r="11" spans="1:19" ht="15.75" x14ac:dyDescent="0.25">
      <c r="A11" s="303" t="s">
        <v>57</v>
      </c>
      <c r="B11" s="296"/>
      <c r="C11" s="296"/>
      <c r="D11" s="7">
        <v>82</v>
      </c>
      <c r="E11" s="303" t="s">
        <v>28</v>
      </c>
      <c r="F11" s="301"/>
      <c r="G11" s="302"/>
      <c r="H11" s="7"/>
      <c r="I11" s="12" t="s">
        <v>35</v>
      </c>
      <c r="J11" s="3"/>
      <c r="K11" s="17"/>
      <c r="L11" s="7"/>
      <c r="N11" s="50" t="s">
        <v>165</v>
      </c>
      <c r="O11" s="42">
        <f>IF(N11="","",SUMIF('BF2'!$A$5:$A$1021,VLOOKUP(N11,Légende!$I:$K,3,FALSE),'BF2'!$M$5:$M$1021))</f>
        <v>51</v>
      </c>
      <c r="P11" s="50" t="s">
        <v>609</v>
      </c>
      <c r="Q11" s="42">
        <f>IF(P11="","",SUMIF('BM2'!$A3:$A1038,VLOOKUP(P11,Légende!$J:$K,2,FALSE),'BM2'!$M3:$M1038))</f>
        <v>139</v>
      </c>
      <c r="R11" s="50" t="s">
        <v>378</v>
      </c>
      <c r="S11" s="42">
        <f>IF(R11="","",SUMIF('CF2'!$A4:$A1015,VLOOKUP(R11,Légende!$I:$K,3,FALSE),'CF2'!$M4:$M1015))</f>
        <v>89</v>
      </c>
    </row>
    <row r="12" spans="1:19" ht="15.75" x14ac:dyDescent="0.25">
      <c r="A12" s="300"/>
      <c r="B12" s="304"/>
      <c r="C12" s="305"/>
      <c r="D12" s="7"/>
      <c r="E12" s="12" t="s">
        <v>19</v>
      </c>
      <c r="G12" s="41"/>
      <c r="H12" s="7"/>
      <c r="I12" s="300" t="s">
        <v>24</v>
      </c>
      <c r="J12" s="301"/>
      <c r="K12" s="302"/>
      <c r="L12" s="7"/>
      <c r="N12" s="50" t="s">
        <v>609</v>
      </c>
      <c r="O12" s="42">
        <f>IF(N12="","",SUMIF('BF2'!$A$5:$A$1021,VLOOKUP(N12,Légende!$I:$K,3,FALSE),'BF2'!$M$5:$M$1021))</f>
        <v>42</v>
      </c>
      <c r="P12" s="50" t="s">
        <v>18</v>
      </c>
      <c r="Q12" s="42">
        <f>IF(P12="","",SUMIF('BM2'!$A4:$A1039,VLOOKUP(P12,Légende!$J:$K,2,FALSE),'BM2'!$M4:$M1039))</f>
        <v>109</v>
      </c>
      <c r="R12" s="50" t="s">
        <v>609</v>
      </c>
      <c r="S12" s="42">
        <f>IF(R12="","",SUMIF('CF2'!$A4:$A1015,VLOOKUP(R12,Légende!$I:$K,3,FALSE),'CF2'!$M4:$M1015))</f>
        <v>77</v>
      </c>
    </row>
    <row r="13" spans="1:19" ht="15.75" x14ac:dyDescent="0.25">
      <c r="A13" s="303"/>
      <c r="B13" s="296"/>
      <c r="C13" s="296"/>
      <c r="D13" s="7"/>
      <c r="E13" s="12" t="s">
        <v>35</v>
      </c>
      <c r="F13" s="3"/>
      <c r="G13" s="17"/>
      <c r="H13" s="7"/>
      <c r="I13" s="303" t="s">
        <v>19</v>
      </c>
      <c r="J13" s="301"/>
      <c r="K13" s="302"/>
      <c r="L13" s="7"/>
      <c r="N13" s="50" t="s">
        <v>19</v>
      </c>
      <c r="O13" s="42">
        <f>IF(N13="","",SUMIF('BF2'!$A$5:$A$1021,"r",'BF2'!$M$5:$M$1021))</f>
        <v>0</v>
      </c>
      <c r="P13" s="50" t="s">
        <v>383</v>
      </c>
      <c r="Q13" s="42">
        <f>IF(P13="","",SUMIF('BM2'!$A4:$A1039,VLOOKUP(P13,Légende!$J:$K,2,FALSE),'BM2'!$M4:$M1039))</f>
        <v>104</v>
      </c>
      <c r="R13" s="50" t="s">
        <v>403</v>
      </c>
      <c r="S13" s="42">
        <f>IF(R13="","",SUMIF('CF2'!$A4:$A1015,VLOOKUP(R13,Légende!$I:$K,3,FALSE),'CF2'!$M4:$M1015))</f>
        <v>68</v>
      </c>
    </row>
    <row r="14" spans="1:19" ht="15.75" x14ac:dyDescent="0.25">
      <c r="A14" s="300"/>
      <c r="B14" s="304"/>
      <c r="C14" s="305"/>
      <c r="D14" s="7"/>
      <c r="E14" s="303"/>
      <c r="F14" s="301"/>
      <c r="G14" s="302"/>
      <c r="H14" s="7"/>
      <c r="I14" s="300"/>
      <c r="J14" s="304"/>
      <c r="K14" s="305"/>
      <c r="L14" s="7"/>
      <c r="N14" s="336" t="s">
        <v>403</v>
      </c>
      <c r="O14" s="42">
        <f>IF(N14="","",SUMIF('BF2'!$A$5:$A$1021,VLOOKUP(N14,Légende!$I:$K,3,FALSE),'BF2'!$M$5:$M$1021))</f>
        <v>0</v>
      </c>
      <c r="P14" s="23" t="s">
        <v>19</v>
      </c>
      <c r="Q14" s="42">
        <f>IF(P14="","",SUMIF('BM2'!$A4:$A1039,VLOOKUP(P14,Légende!$J:$K,2,FALSE),'BM2'!$M4:$M1039))</f>
        <v>90</v>
      </c>
      <c r="R14" s="3"/>
      <c r="S14" s="42" t="str">
        <f>IF(R14="","",SUMIF('CF2'!$A5:$A1016,VLOOKUP(R14,Légende!$I:$K,3,FALSE),'CF2'!$M5:$M1016))</f>
        <v/>
      </c>
    </row>
    <row r="15" spans="1:19" ht="15.75" x14ac:dyDescent="0.25">
      <c r="A15" s="300"/>
      <c r="B15" s="304"/>
      <c r="C15" s="305"/>
      <c r="D15" s="7"/>
      <c r="E15" s="303"/>
      <c r="F15" s="301"/>
      <c r="G15" s="302"/>
      <c r="H15" s="7"/>
      <c r="I15" s="300"/>
      <c r="J15" s="304"/>
      <c r="K15" s="305"/>
      <c r="L15" s="7"/>
      <c r="N15" s="50"/>
      <c r="O15" s="42" t="str">
        <f>IF(N15="","",SUMIF('BF2'!$A$5:$A$1021,VLOOKUP(N15,Légende!$I:$K,3,FALSE),'BF2'!$M$5:$M$1021))</f>
        <v/>
      </c>
      <c r="P15" s="336" t="s">
        <v>128</v>
      </c>
      <c r="Q15" s="42">
        <f>IF(P15="","",SUMIF('BM2'!$A4:$A1039,VLOOKUP(P15,Légende!$J:$K,2,FALSE),'BM2'!$M4:$M1039))</f>
        <v>70</v>
      </c>
      <c r="R15" s="3"/>
      <c r="S15" s="42" t="str">
        <f>IF(R15="","",SUMIF('CF2'!$A4:$A1015,VLOOKUP(R15,Légende!$I:$K,3,FALSE),'CF2'!$M4:$M1015))</f>
        <v/>
      </c>
    </row>
    <row r="16" spans="1:19" ht="16.5" thickBot="1" x14ac:dyDescent="0.3">
      <c r="A16" s="303"/>
      <c r="B16" s="296"/>
      <c r="C16" s="308"/>
      <c r="D16" s="8"/>
      <c r="E16" s="306"/>
      <c r="F16" s="309"/>
      <c r="G16" s="310"/>
      <c r="H16" s="8"/>
      <c r="I16" s="306"/>
      <c r="J16" s="309"/>
      <c r="K16" s="310"/>
      <c r="L16" s="8"/>
      <c r="N16" s="50"/>
      <c r="O16" s="217" t="str">
        <f>IF(SUM(O6:O15)='BF2'!$M1,"OK",SUM(O6:O15)-'BF2'!$M1)</f>
        <v>OK</v>
      </c>
      <c r="P16" s="3"/>
      <c r="Q16" s="217" t="str">
        <f>IF(SUM(Q6:Q15)='BM2'!$M1,"OK",SUM(Q6:Q15)-'BM2'!$M1)</f>
        <v>OK</v>
      </c>
      <c r="R16" s="3"/>
      <c r="S16" s="217" t="str">
        <f>IF(SUM(S6:S15)='CF2'!$M1,"OK",SUM(S6:S15)-'CF2'!$M1)</f>
        <v>OK</v>
      </c>
    </row>
    <row r="17" spans="1:19" ht="17.25" customHeight="1" thickBot="1" x14ac:dyDescent="0.3">
      <c r="A17" s="297" t="s">
        <v>31</v>
      </c>
      <c r="B17" s="311"/>
      <c r="C17" s="312"/>
      <c r="D17" s="13" t="s">
        <v>26</v>
      </c>
      <c r="E17" s="297" t="s">
        <v>32</v>
      </c>
      <c r="F17" s="298"/>
      <c r="G17" s="299"/>
      <c r="H17" s="13" t="s">
        <v>26</v>
      </c>
      <c r="I17" s="297" t="s">
        <v>33</v>
      </c>
      <c r="J17" s="298"/>
      <c r="K17" s="299"/>
      <c r="L17" s="13" t="s">
        <v>26</v>
      </c>
      <c r="N17" s="59" t="s">
        <v>123</v>
      </c>
      <c r="O17" s="52" t="s">
        <v>26</v>
      </c>
      <c r="P17" s="58" t="s">
        <v>32</v>
      </c>
      <c r="Q17" s="52" t="s">
        <v>26</v>
      </c>
      <c r="R17" s="58" t="s">
        <v>33</v>
      </c>
      <c r="S17" s="52" t="s">
        <v>26</v>
      </c>
    </row>
    <row r="18" spans="1:19" ht="15.75" customHeight="1" x14ac:dyDescent="0.25">
      <c r="A18" s="303"/>
      <c r="B18" s="296"/>
      <c r="C18" s="296"/>
      <c r="D18" s="7"/>
      <c r="E18" s="325"/>
      <c r="F18" s="326"/>
      <c r="G18" s="327"/>
      <c r="H18" s="7"/>
      <c r="I18" s="325"/>
      <c r="J18" s="326"/>
      <c r="K18" s="327"/>
      <c r="L18" s="7"/>
      <c r="N18" s="177" t="s">
        <v>57</v>
      </c>
      <c r="O18" s="67">
        <f>IF(N18="","",SUMIF('CM2'!$A4:$A1018,VLOOKUP(N18,Légende!$I:$K,3,FALSE),'CM2'!$M4:$M1018))</f>
        <v>346</v>
      </c>
      <c r="P18" s="177" t="s">
        <v>19</v>
      </c>
      <c r="Q18" s="67">
        <f>IF(P18="","",SUMIF('JF2'!$A4:$A994,VLOOKUP(P18,Légende!$J:$K,2,FALSE),'JF2'!$M4:$M994))</f>
        <v>56</v>
      </c>
      <c r="R18" s="177" t="s">
        <v>57</v>
      </c>
      <c r="S18" s="67">
        <f>IF(R18="","",SUMIF('JM2'!$A4:$A1013,VLOOKUP(R18,Légende!$I:$K,3,FALSE),'JM2'!$M4:$M1013))</f>
        <v>139</v>
      </c>
    </row>
    <row r="19" spans="1:19" ht="15.75" x14ac:dyDescent="0.25">
      <c r="A19" s="12"/>
      <c r="B19" s="3"/>
      <c r="C19" s="17"/>
      <c r="D19" s="7"/>
      <c r="E19" s="303"/>
      <c r="F19" s="301"/>
      <c r="G19" s="302"/>
      <c r="H19" s="7"/>
      <c r="I19" s="303"/>
      <c r="J19" s="301"/>
      <c r="K19" s="302"/>
      <c r="L19" s="7"/>
      <c r="N19" s="50" t="s">
        <v>378</v>
      </c>
      <c r="O19" s="42">
        <f>IF(N19="","",SUMIF('CM2'!$A3:$A1017,VLOOKUP(N19,Légende!$J:$K,2,FALSE),'CM2'!$M3:$M1017))</f>
        <v>329</v>
      </c>
      <c r="P19" s="50" t="s">
        <v>165</v>
      </c>
      <c r="Q19" s="42">
        <f>IF(P19="","",SUMIF('JF2'!$A4:$A994,VLOOKUP(P19,Légende!$J:$K,2,FALSE),'JF2'!$M4:$M994))</f>
        <v>54</v>
      </c>
      <c r="R19" s="50" t="s">
        <v>609</v>
      </c>
      <c r="S19" s="42">
        <f>IF(R19="","",SUMIF('JM2'!$A4:$A992,VLOOKUP(R19,Légende!$J:$K,2,FALSE),'JM2'!$M4:$M992))</f>
        <v>98</v>
      </c>
    </row>
    <row r="20" spans="1:19" ht="15.75" x14ac:dyDescent="0.25">
      <c r="A20" s="303"/>
      <c r="B20" s="296"/>
      <c r="C20" s="296"/>
      <c r="D20" s="7"/>
      <c r="E20" s="300"/>
      <c r="F20" s="301"/>
      <c r="G20" s="302"/>
      <c r="H20" s="7"/>
      <c r="I20" s="303"/>
      <c r="J20" s="301"/>
      <c r="K20" s="302"/>
      <c r="L20" s="7"/>
      <c r="N20" s="50" t="s">
        <v>165</v>
      </c>
      <c r="O20" s="42">
        <f>IF(N20="","",SUMIF('CM2'!$A4:$A1018,VLOOKUP(N20,Légende!$J:$K,2,FALSE),'CM2'!$M4:$M1018))</f>
        <v>270</v>
      </c>
      <c r="P20" s="50" t="s">
        <v>609</v>
      </c>
      <c r="Q20" s="42">
        <f>IF(P20="","",SUMIF('JF2'!$A4:$A994,VLOOKUP(P20,Légende!$J:$K,2,FALSE),'JF2'!$M4:$M994))</f>
        <v>30</v>
      </c>
      <c r="R20" s="50" t="s">
        <v>15</v>
      </c>
      <c r="S20" s="42">
        <f>IF(R20="","",SUMIF('JM2'!$A3:$A991,VLOOKUP(R20,Légende!$J:$K,2,FALSE),'JM2'!$M3:$M991))</f>
        <v>60</v>
      </c>
    </row>
    <row r="21" spans="1:19" ht="15.75" x14ac:dyDescent="0.25">
      <c r="A21" s="303" t="s">
        <v>22</v>
      </c>
      <c r="B21" s="296"/>
      <c r="C21" s="308"/>
      <c r="D21" s="7"/>
      <c r="E21" s="12"/>
      <c r="F21" s="3"/>
      <c r="G21" s="17"/>
      <c r="H21" s="7"/>
      <c r="I21" s="24"/>
      <c r="K21" s="41"/>
      <c r="L21" s="7"/>
      <c r="N21" s="50" t="s">
        <v>128</v>
      </c>
      <c r="O21" s="42">
        <f>IF(N21="","",SUMIF('CM2'!$A4:$A1018,VLOOKUP(N21,Légende!$J:$K,2,FALSE),'CM2'!$M4:$M1018))</f>
        <v>158</v>
      </c>
      <c r="P21" s="50" t="s">
        <v>383</v>
      </c>
      <c r="Q21" s="42">
        <f>IF(P21="","",SUMIF('JF2'!$A4:$A994,VLOOKUP(P21,Légende!$J:$K,2,FALSE),'JF2'!$M4:$M994))</f>
        <v>28</v>
      </c>
      <c r="R21" s="50" t="s">
        <v>378</v>
      </c>
      <c r="S21" s="42">
        <f>IF(R21="","",SUMIF('JM2'!$A4:$A992,VLOOKUP(R21,Légende!$J:$K,2,FALSE),'JM2'!$M4:$M992))</f>
        <v>53</v>
      </c>
    </row>
    <row r="22" spans="1:19" ht="15.75" x14ac:dyDescent="0.25">
      <c r="A22" s="303"/>
      <c r="B22" s="296"/>
      <c r="C22" s="308"/>
      <c r="D22" s="7"/>
      <c r="E22" s="300"/>
      <c r="F22" s="301"/>
      <c r="G22" s="302"/>
      <c r="H22" s="7"/>
      <c r="I22" s="12"/>
      <c r="J22" s="3"/>
      <c r="K22" s="17"/>
      <c r="L22" s="7"/>
      <c r="N22" s="50" t="s">
        <v>127</v>
      </c>
      <c r="O22" s="42">
        <f>IF(N22="","",SUMIF('CM2'!$A3:$A1017,VLOOKUP(N22,Légende!$J:$K,2,FALSE),'CM2'!$M3:$M1017))</f>
        <v>124</v>
      </c>
      <c r="P22" s="50"/>
      <c r="Q22" s="42" t="str">
        <f>IF(P22="","",SUMIF('JF2'!$A4:$A994,VLOOKUP(P22,Légende!$J:$K,2,FALSE),'JF2'!$M4:$M994))</f>
        <v/>
      </c>
      <c r="R22" s="50" t="s">
        <v>165</v>
      </c>
      <c r="S22" s="42">
        <f>IF(R22="","",SUMIF('JM2'!$A4:$A992,VLOOKUP(R22,Légende!$J:$K,2,FALSE),'JM2'!$M4:$M992))</f>
        <v>51</v>
      </c>
    </row>
    <row r="23" spans="1:19" ht="15.75" x14ac:dyDescent="0.25">
      <c r="A23" s="12"/>
      <c r="B23" s="3"/>
      <c r="C23" s="17"/>
      <c r="D23" s="7"/>
      <c r="E23" s="303"/>
      <c r="F23" s="301"/>
      <c r="G23" s="302"/>
      <c r="H23" s="7"/>
      <c r="I23" s="12"/>
      <c r="K23" s="41"/>
      <c r="L23" s="7"/>
      <c r="N23" s="50" t="s">
        <v>19</v>
      </c>
      <c r="O23" s="42">
        <f>IF(N23="","",SUMIF('CM2'!$A4:$A1018,VLOOKUP(N23,Légende!$J:$K,2,FALSE),'CM2'!$M4:$M1018))</f>
        <v>118</v>
      </c>
      <c r="P23" s="50"/>
      <c r="Q23" s="42" t="str">
        <f>IF(P23="","",SUMIF('JF2'!$A4:$A994,VLOOKUP(P23,Légende!$I:$K,3,FALSE),'JF2'!$M4:$M994))</f>
        <v/>
      </c>
      <c r="R23" s="50" t="s">
        <v>128</v>
      </c>
      <c r="S23" s="42">
        <f>IF(R23="","",SUMIF('JM2'!$A4:$A992,VLOOKUP(R23,Légende!$J:$K,2,FALSE),'JM2'!$M4:$M992))</f>
        <v>30</v>
      </c>
    </row>
    <row r="24" spans="1:19" ht="15.75" x14ac:dyDescent="0.25">
      <c r="A24" s="12"/>
      <c r="B24" s="3"/>
      <c r="C24" s="3"/>
      <c r="D24" s="7"/>
      <c r="E24" s="300"/>
      <c r="F24" s="301"/>
      <c r="G24" s="302"/>
      <c r="H24" s="7"/>
      <c r="I24" s="12"/>
      <c r="K24" s="41"/>
      <c r="L24" s="7"/>
      <c r="N24" s="50" t="s">
        <v>18</v>
      </c>
      <c r="O24" s="42">
        <f>IF(N24="","",SUMIF('CM2'!$A4:$A1018,VLOOKUP(N24,Légende!$J:$K,2,FALSE),'CM2'!$M4:$M1018))</f>
        <v>83</v>
      </c>
      <c r="P24" s="50"/>
      <c r="Q24" s="42" t="str">
        <f>IF(P24="","",SUMIF('JF2'!$A4:$A994,VLOOKUP(P24,Légende!$J:$K,2,FALSE),'JF2'!$M4:$M994))</f>
        <v/>
      </c>
      <c r="R24" s="222" t="s">
        <v>28</v>
      </c>
      <c r="S24" s="42">
        <f>IF(R24="","",SUMIF('JM2'!$A4:$A992,VLOOKUP(R24,Légende!$J:$K,2,FALSE),'JM2'!$M4:$M992))</f>
        <v>27</v>
      </c>
    </row>
    <row r="25" spans="1:19" ht="15.75" x14ac:dyDescent="0.25">
      <c r="A25" s="300" t="s">
        <v>24</v>
      </c>
      <c r="B25" s="304"/>
      <c r="C25" s="305"/>
      <c r="D25" s="7"/>
      <c r="E25" s="303"/>
      <c r="F25" s="301"/>
      <c r="G25" s="302"/>
      <c r="H25" s="7"/>
      <c r="I25" s="12"/>
      <c r="K25" s="41"/>
      <c r="L25" s="7"/>
      <c r="N25" s="50" t="s">
        <v>609</v>
      </c>
      <c r="O25" s="42">
        <f>IF(N25="","",SUMIF('CM2'!$A4:$A1018,VLOOKUP(N25,Légende!$J:$K,2,FALSE),'CM2'!$M4:$M1018))</f>
        <v>78</v>
      </c>
      <c r="P25" s="50"/>
      <c r="Q25" s="42" t="str">
        <f>IF(P25="","",SUMIF('JF2'!$A4:$A994,VLOOKUP(P25,Légende!$J:$K,2,FALSE),'JF2'!$M4:$M994))</f>
        <v/>
      </c>
      <c r="R25" s="50" t="s">
        <v>19</v>
      </c>
      <c r="S25" s="42">
        <f>IF(R25="","",SUMIF('JM2'!$A4:$A992,VLOOKUP(R25,Légende!$J:$K,2,FALSE),'JM2'!$M4:$M992))</f>
        <v>25</v>
      </c>
    </row>
    <row r="26" spans="1:19" ht="15.75" x14ac:dyDescent="0.25">
      <c r="A26" s="303"/>
      <c r="B26" s="296"/>
      <c r="C26" s="308"/>
      <c r="D26" s="7"/>
      <c r="E26" s="303"/>
      <c r="F26" s="301"/>
      <c r="G26" s="302"/>
      <c r="H26" s="8"/>
      <c r="I26" s="303"/>
      <c r="J26" s="301"/>
      <c r="K26" s="302"/>
      <c r="L26" s="7"/>
      <c r="N26" s="50" t="s">
        <v>403</v>
      </c>
      <c r="O26" s="42">
        <f>IF(N26="","",SUMIF('CM2'!$A4:$A1018,VLOOKUP(N26,Légende!$J:$K,2,FALSE),'CM2'!$M4:$M1018))</f>
        <v>61</v>
      </c>
      <c r="P26" s="3"/>
      <c r="Q26" s="42" t="str">
        <f>IF(P26="","",SUMIF('JF2'!$A3:$A993,VLOOKUP(P26,Légende!$J:$K,2,FALSE),'JF2'!$M3:$M993))</f>
        <v/>
      </c>
      <c r="R26" s="3"/>
      <c r="S26" s="42" t="str">
        <f>IF(R26="","",SUMIF('JM2'!$A4:$A992,VLOOKUP(R26,Légende!$J:$K,2,FALSE),'JM2'!$M4:$M992))</f>
        <v/>
      </c>
    </row>
    <row r="27" spans="1:19" ht="15.75" x14ac:dyDescent="0.25">
      <c r="A27" s="303"/>
      <c r="B27" s="296"/>
      <c r="C27" s="308"/>
      <c r="D27" s="7"/>
      <c r="E27" s="303"/>
      <c r="F27" s="301"/>
      <c r="G27" s="302"/>
      <c r="H27" s="8"/>
      <c r="I27" s="303"/>
      <c r="J27" s="301"/>
      <c r="K27" s="302"/>
      <c r="L27" s="7"/>
      <c r="N27" s="12" t="s">
        <v>383</v>
      </c>
      <c r="O27" s="42">
        <f>IF(N27="","",SUMIF('CM2'!$A4:$A1018,VLOOKUP(N27,Légende!$J:$K,2,FALSE),'CM2'!$M4:$M1018))</f>
        <v>57</v>
      </c>
      <c r="P27" s="3"/>
      <c r="Q27" s="42" t="str">
        <f>IF(P27="","",SUMIF('JF2'!$A4:$A994,VLOOKUP(P27,Légende!$J:$K,2,FALSE),'JF2'!$M4:$M994))</f>
        <v/>
      </c>
      <c r="R27" s="3"/>
      <c r="S27" s="42" t="str">
        <f>IF(R27="","",SUMIF('JM2'!$A3:$A991,VLOOKUP(R27,Légende!$J:$K,2,FALSE),'JM2'!$M3:$M991))</f>
        <v/>
      </c>
    </row>
    <row r="28" spans="1:19" ht="16.5" thickBot="1" x14ac:dyDescent="0.3">
      <c r="A28" s="303"/>
      <c r="B28" s="296"/>
      <c r="C28" s="308"/>
      <c r="D28" s="7"/>
      <c r="E28" s="303"/>
      <c r="F28" s="301"/>
      <c r="G28" s="302"/>
      <c r="H28" s="8"/>
      <c r="I28" s="303"/>
      <c r="J28" s="301"/>
      <c r="K28" s="302"/>
      <c r="L28" s="8"/>
      <c r="N28" s="47"/>
      <c r="O28" s="144" t="str">
        <f>IF(SUM(O18:O27)='CM2'!$M1,"OK",SUM(O18:O27)-'CM2'!$M1)</f>
        <v>OK</v>
      </c>
      <c r="P28" s="40"/>
      <c r="Q28" s="144" t="str">
        <f>IF(SUM(Q18:Q27)='JF2'!$M1,"OK",SUM(Q18:Q27)-'JF2'!$M1)</f>
        <v>OK</v>
      </c>
      <c r="R28" s="40"/>
      <c r="S28" s="144" t="str">
        <f>IF(SUM(S18:S27)='JM2'!$M1,"OK",SUM(S18:S27)-'JM2'!$M1)</f>
        <v>OK</v>
      </c>
    </row>
    <row r="29" spans="1:19" ht="15.75" x14ac:dyDescent="0.25">
      <c r="A29" s="303"/>
      <c r="B29" s="296"/>
      <c r="C29" s="308"/>
      <c r="D29" s="7"/>
      <c r="E29" s="303"/>
      <c r="F29" s="301"/>
      <c r="G29" s="302"/>
      <c r="H29" s="8"/>
      <c r="I29" s="303"/>
      <c r="J29" s="301"/>
      <c r="K29" s="302"/>
      <c r="L29" s="8"/>
      <c r="N29" s="3"/>
      <c r="O29" s="15"/>
      <c r="P29" s="3"/>
      <c r="Q29" s="15"/>
      <c r="R29" s="3"/>
      <c r="S29" s="15"/>
    </row>
    <row r="30" spans="1:19" ht="16.5" thickBot="1" x14ac:dyDescent="0.3">
      <c r="A30" s="306"/>
      <c r="B30" s="307"/>
      <c r="C30" s="307"/>
      <c r="D30" s="14"/>
      <c r="E30" s="306"/>
      <c r="F30" s="309"/>
      <c r="G30" s="310"/>
      <c r="H30" s="14"/>
      <c r="I30" s="306"/>
      <c r="J30" s="309"/>
      <c r="K30" s="310"/>
      <c r="L30" s="14"/>
      <c r="N30" s="44" t="s">
        <v>126</v>
      </c>
      <c r="O30" s="15"/>
      <c r="P30" s="3" t="s">
        <v>154</v>
      </c>
      <c r="Q30" s="15"/>
      <c r="R30" s="3"/>
      <c r="S30" s="15"/>
    </row>
    <row r="31" spans="1:19" ht="12.75" customHeight="1" x14ac:dyDescent="0.25">
      <c r="A31" s="296"/>
      <c r="B31" s="296"/>
      <c r="C31" s="296"/>
      <c r="D31" s="10"/>
      <c r="E31" s="313"/>
      <c r="F31" s="313"/>
      <c r="G31" s="11"/>
      <c r="H31" s="10"/>
      <c r="I31" s="313"/>
      <c r="J31" s="313"/>
      <c r="K31" s="11"/>
      <c r="L31" s="10"/>
      <c r="N31" s="3"/>
      <c r="O31" s="3"/>
      <c r="P31" s="3"/>
      <c r="Q31" s="3"/>
      <c r="R31" s="3"/>
      <c r="S31" s="3"/>
    </row>
    <row r="32" spans="1:19" ht="15.75" customHeight="1" x14ac:dyDescent="0.25">
      <c r="A32" s="316"/>
      <c r="B32" s="316"/>
      <c r="C32" s="316"/>
      <c r="D32" s="316"/>
      <c r="E32" s="316"/>
      <c r="F32" s="316"/>
      <c r="G32" s="316"/>
      <c r="H32" s="316"/>
      <c r="I32" s="316"/>
      <c r="J32" s="316"/>
      <c r="K32" s="316"/>
      <c r="L32" s="316"/>
      <c r="N32" s="3"/>
      <c r="O32" s="3"/>
      <c r="P32" s="3"/>
      <c r="Q32" s="3"/>
      <c r="R32" s="3"/>
      <c r="S32" s="3"/>
    </row>
    <row r="33" spans="1:19" ht="15.75" customHeight="1" x14ac:dyDescent="0.25">
      <c r="A33" s="296"/>
      <c r="B33" s="296"/>
      <c r="C33" s="296"/>
      <c r="D33" s="10"/>
      <c r="E33" s="296"/>
      <c r="F33" s="296"/>
      <c r="G33" s="11"/>
      <c r="H33" s="10"/>
      <c r="I33" s="296"/>
      <c r="J33" s="296"/>
      <c r="K33" s="9"/>
      <c r="L33" s="10"/>
      <c r="N33" s="3"/>
      <c r="O33" s="3"/>
      <c r="P33" s="3"/>
      <c r="Q33" s="3"/>
      <c r="R33" s="3"/>
      <c r="S33" s="3"/>
    </row>
    <row r="34" spans="1:19" ht="15.75" customHeight="1" x14ac:dyDescent="0.25">
      <c r="A34" s="296" t="s">
        <v>101</v>
      </c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N34" s="314" t="s">
        <v>101</v>
      </c>
      <c r="O34" s="314"/>
      <c r="P34" s="314"/>
      <c r="Q34" s="314"/>
      <c r="R34" s="314"/>
      <c r="S34" s="314"/>
    </row>
    <row r="35" spans="1:19" ht="15.75" customHeight="1" x14ac:dyDescent="0.25">
      <c r="A35" s="296"/>
      <c r="B35" s="296"/>
      <c r="C35" s="296"/>
      <c r="D35" s="10"/>
      <c r="E35" s="296"/>
      <c r="F35" s="296"/>
      <c r="G35" s="11"/>
      <c r="H35" s="10"/>
      <c r="I35" s="296"/>
      <c r="J35" s="296"/>
      <c r="K35" s="11"/>
      <c r="L35" s="10"/>
      <c r="N35" s="3"/>
      <c r="O35" s="3"/>
      <c r="P35" s="3"/>
      <c r="Q35" s="3"/>
      <c r="R35" s="3"/>
      <c r="S35" s="3"/>
    </row>
    <row r="36" spans="1:19" ht="15.75" customHeight="1" x14ac:dyDescent="0.25">
      <c r="A36" s="314" t="s">
        <v>122</v>
      </c>
      <c r="B36" s="314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N36" s="314"/>
      <c r="O36" s="314"/>
      <c r="P36" s="314"/>
      <c r="Q36" s="314"/>
      <c r="R36" s="314"/>
      <c r="S36" s="314"/>
    </row>
    <row r="37" spans="1:19" ht="15.75" customHeight="1" x14ac:dyDescent="0.25">
      <c r="A37" s="296"/>
      <c r="B37" s="296"/>
      <c r="C37" s="296"/>
      <c r="D37" s="10"/>
      <c r="E37" s="296" t="s">
        <v>120</v>
      </c>
      <c r="F37" s="296"/>
      <c r="G37" s="296"/>
      <c r="H37" s="296"/>
      <c r="I37" s="296"/>
      <c r="J37" s="296"/>
      <c r="K37" s="9"/>
      <c r="L37" s="10"/>
      <c r="N37" s="314"/>
      <c r="O37" s="314"/>
      <c r="P37" s="314"/>
      <c r="Q37" s="314"/>
      <c r="R37" s="314"/>
      <c r="S37" s="314"/>
    </row>
    <row r="38" spans="1:19" ht="15.75" customHeight="1" x14ac:dyDescent="0.25">
      <c r="A38" s="296"/>
      <c r="B38" s="296"/>
      <c r="C38" s="296"/>
      <c r="D38" s="10"/>
      <c r="E38" s="296"/>
      <c r="F38" s="296"/>
      <c r="G38" s="296"/>
      <c r="H38" s="296"/>
      <c r="I38" s="296"/>
      <c r="J38" s="296"/>
      <c r="K38" s="9"/>
      <c r="L38" s="10"/>
      <c r="N38" s="3"/>
      <c r="O38" s="3"/>
      <c r="P38" s="3"/>
      <c r="Q38" s="3"/>
      <c r="R38" s="3"/>
      <c r="S38" s="3"/>
    </row>
    <row r="39" spans="1:19" ht="15.75" customHeight="1" x14ac:dyDescent="0.25">
      <c r="A39" s="296"/>
      <c r="B39" s="296"/>
      <c r="C39" s="296"/>
      <c r="D39" s="10"/>
      <c r="E39" s="296"/>
      <c r="F39" s="296"/>
      <c r="G39" s="9"/>
      <c r="H39" s="10"/>
      <c r="I39" s="304"/>
      <c r="J39" s="304"/>
      <c r="K39" s="11"/>
      <c r="L39" s="10"/>
      <c r="N39" s="3"/>
      <c r="O39" s="3"/>
      <c r="P39" s="3"/>
      <c r="Q39" s="3"/>
      <c r="R39" s="3"/>
      <c r="S39" s="3"/>
    </row>
    <row r="40" spans="1:19" ht="15.75" customHeight="1" x14ac:dyDescent="0.25">
      <c r="A40" s="296"/>
      <c r="B40" s="296"/>
      <c r="C40" s="296"/>
      <c r="D40" s="10"/>
      <c r="E40" s="296"/>
      <c r="F40" s="296"/>
      <c r="G40" s="9"/>
      <c r="H40" s="10"/>
      <c r="I40" s="3"/>
      <c r="J40" s="3"/>
      <c r="K40" s="9"/>
      <c r="L40" s="10"/>
      <c r="N40" s="3"/>
      <c r="O40" s="3"/>
      <c r="P40" s="3"/>
      <c r="Q40" s="3"/>
      <c r="R40" s="3"/>
      <c r="S40" s="3"/>
    </row>
    <row r="41" spans="1:19" ht="15.75" customHeight="1" x14ac:dyDescent="0.25">
      <c r="A41" s="296"/>
      <c r="B41" s="296"/>
      <c r="C41" s="296"/>
      <c r="D41" s="10"/>
      <c r="E41" s="296"/>
      <c r="F41" s="296"/>
      <c r="G41" s="9"/>
      <c r="H41" s="10"/>
      <c r="I41" s="3"/>
      <c r="J41" s="3"/>
      <c r="K41" s="9"/>
      <c r="L41" s="10"/>
      <c r="N41" s="3"/>
      <c r="O41" s="3"/>
      <c r="P41" s="3"/>
      <c r="Q41" s="3"/>
      <c r="R41" s="3"/>
      <c r="S41" s="3"/>
    </row>
    <row r="42" spans="1:19" ht="15.75" customHeight="1" x14ac:dyDescent="0.25">
      <c r="A42" s="296"/>
      <c r="B42" s="296"/>
      <c r="C42" s="296"/>
      <c r="D42" s="10"/>
      <c r="E42" s="296"/>
      <c r="F42" s="296"/>
      <c r="G42" s="9"/>
      <c r="H42" s="10"/>
      <c r="I42" s="3"/>
      <c r="J42" s="3"/>
      <c r="K42" s="9"/>
      <c r="L42" s="10"/>
      <c r="N42" s="3"/>
      <c r="O42" s="3"/>
      <c r="P42" s="3"/>
      <c r="Q42" s="3"/>
      <c r="R42" s="3"/>
      <c r="S42" s="3"/>
    </row>
    <row r="43" spans="1:19" ht="15.75" customHeight="1" x14ac:dyDescent="0.25">
      <c r="A43" s="296"/>
      <c r="B43" s="296"/>
      <c r="C43" s="296"/>
      <c r="D43" s="2"/>
      <c r="E43" s="296"/>
      <c r="F43" s="296"/>
      <c r="G43" s="11"/>
      <c r="H43" s="10"/>
      <c r="I43" s="3"/>
      <c r="J43" s="3"/>
      <c r="L43" s="4"/>
      <c r="N43" s="3"/>
      <c r="O43" s="3"/>
      <c r="P43" s="3"/>
      <c r="Q43" s="3"/>
      <c r="R43" s="3"/>
      <c r="S43" s="3"/>
    </row>
    <row r="44" spans="1:19" ht="12.75" customHeight="1" x14ac:dyDescent="0.25">
      <c r="A44" s="296"/>
      <c r="B44" s="296"/>
      <c r="C44" s="296"/>
      <c r="D44" s="2"/>
      <c r="E44" s="296"/>
      <c r="F44" s="296"/>
      <c r="G44" s="11"/>
      <c r="H44" s="10"/>
      <c r="I44" s="3"/>
      <c r="J44" s="3"/>
      <c r="L44" s="4"/>
      <c r="N44" s="3"/>
      <c r="O44" s="3"/>
      <c r="P44" s="3"/>
      <c r="Q44" s="3"/>
      <c r="R44" s="3"/>
      <c r="S44" s="3"/>
    </row>
    <row r="45" spans="1:19" ht="12.75" customHeight="1" x14ac:dyDescent="0.25">
      <c r="A45" s="296"/>
      <c r="B45" s="296"/>
      <c r="C45" s="296"/>
      <c r="D45" s="2"/>
      <c r="E45" s="296"/>
      <c r="F45" s="296"/>
      <c r="G45" s="11"/>
      <c r="H45" s="10"/>
      <c r="I45" s="3"/>
      <c r="J45" s="3"/>
      <c r="L45" s="4"/>
      <c r="N45" s="3"/>
      <c r="O45" s="3"/>
      <c r="P45" s="3"/>
      <c r="Q45" s="3"/>
      <c r="R45" s="3"/>
      <c r="S45" s="3"/>
    </row>
    <row r="46" spans="1:19" ht="12.75" customHeight="1" x14ac:dyDescent="0.25">
      <c r="A46" s="296"/>
      <c r="B46" s="296"/>
      <c r="C46" s="296"/>
      <c r="D46" s="2"/>
      <c r="E46" s="296"/>
      <c r="F46" s="296"/>
      <c r="G46" s="11"/>
      <c r="H46" s="10"/>
      <c r="I46" s="3"/>
      <c r="J46" s="3"/>
      <c r="L46" s="4"/>
    </row>
    <row r="47" spans="1:19" ht="12.75" customHeight="1" x14ac:dyDescent="0.25">
      <c r="A47" s="296"/>
      <c r="B47" s="296"/>
      <c r="C47" s="296"/>
      <c r="D47" s="2"/>
      <c r="E47" s="296"/>
      <c r="F47" s="296"/>
      <c r="G47" s="11"/>
      <c r="H47" s="10"/>
      <c r="I47" s="3"/>
      <c r="J47" s="3"/>
      <c r="L47" s="4"/>
    </row>
    <row r="48" spans="1:19" ht="12.75" customHeight="1" x14ac:dyDescent="0.25">
      <c r="A48" s="296"/>
      <c r="B48" s="296"/>
      <c r="C48" s="296"/>
      <c r="D48" s="2"/>
      <c r="E48" s="296"/>
      <c r="F48" s="296"/>
      <c r="G48" s="9"/>
      <c r="H48" s="10"/>
      <c r="I48" s="3"/>
      <c r="J48" s="3"/>
      <c r="L48" s="4"/>
    </row>
    <row r="49" spans="1:21" ht="12.75" customHeight="1" x14ac:dyDescent="0.25">
      <c r="A49" s="3"/>
      <c r="B49" s="3"/>
      <c r="C49" s="3"/>
      <c r="D49" s="2"/>
      <c r="E49" s="296"/>
      <c r="F49" s="296"/>
      <c r="G49" s="9"/>
      <c r="H49" s="10"/>
      <c r="I49" s="3"/>
      <c r="J49" s="3"/>
      <c r="L49" s="4"/>
    </row>
    <row r="50" spans="1:21" ht="12.75" customHeight="1" x14ac:dyDescent="0.25">
      <c r="A50" s="3"/>
      <c r="B50" s="3"/>
      <c r="C50" s="3"/>
      <c r="D50" s="2"/>
      <c r="E50" s="3"/>
      <c r="F50" s="3"/>
      <c r="G50" s="3"/>
      <c r="H50" s="2"/>
      <c r="I50" s="3"/>
      <c r="J50" s="3"/>
      <c r="L50" s="4"/>
      <c r="O50" s="5" t="e">
        <f>VLOOKUP("x",Légende!G3:J35,4,FALSE)</f>
        <v>#N/A</v>
      </c>
    </row>
    <row r="51" spans="1:21" ht="12.75" customHeight="1" x14ac:dyDescent="0.25">
      <c r="A51" s="296"/>
      <c r="B51" s="296"/>
      <c r="C51" s="3"/>
      <c r="D51" s="315"/>
      <c r="E51" s="296"/>
      <c r="F51" s="296"/>
      <c r="G51" s="3"/>
      <c r="H51" s="2"/>
      <c r="I51" s="296"/>
      <c r="J51" s="296"/>
      <c r="L51" s="4"/>
    </row>
    <row r="52" spans="1:21" ht="12.75" customHeight="1" x14ac:dyDescent="0.25">
      <c r="A52" s="296"/>
      <c r="B52" s="296"/>
      <c r="C52" s="3"/>
      <c r="D52" s="315"/>
      <c r="E52" s="296"/>
      <c r="F52" s="296"/>
      <c r="G52" s="3"/>
      <c r="H52" s="2"/>
      <c r="I52" s="296"/>
      <c r="J52" s="296"/>
      <c r="L52" s="4"/>
    </row>
    <row r="53" spans="1:21" ht="12.75" customHeight="1" x14ac:dyDescent="0.25">
      <c r="A53" s="296"/>
      <c r="B53" s="296"/>
      <c r="C53" s="3"/>
      <c r="D53" s="315"/>
      <c r="E53" s="296"/>
      <c r="F53" s="296"/>
      <c r="G53" s="3"/>
      <c r="H53" s="2"/>
      <c r="I53" s="296"/>
      <c r="J53" s="296"/>
      <c r="L53" s="4"/>
    </row>
    <row r="54" spans="1:21" ht="12.75" customHeight="1" x14ac:dyDescent="0.25">
      <c r="A54" s="3"/>
      <c r="B54" s="3"/>
      <c r="C54" s="3"/>
      <c r="D54" s="315"/>
      <c r="E54" s="3"/>
      <c r="F54" s="3"/>
      <c r="G54" s="3"/>
      <c r="H54" s="3"/>
      <c r="I54" s="3"/>
      <c r="J54" s="5"/>
    </row>
    <row r="55" spans="1:21" ht="12.75" customHeight="1" x14ac:dyDescent="0.2">
      <c r="A55" s="1"/>
      <c r="B55" s="1"/>
      <c r="C55" s="1"/>
      <c r="D55" s="315"/>
      <c r="E55" s="1"/>
      <c r="F55" s="1"/>
      <c r="G55" s="1"/>
      <c r="H55" s="1"/>
      <c r="I55" s="1"/>
      <c r="P55" s="39" t="s">
        <v>362</v>
      </c>
      <c r="Q55" s="39"/>
      <c r="R55" s="39" t="s">
        <v>363</v>
      </c>
    </row>
    <row r="56" spans="1:21" ht="12.75" customHeight="1" x14ac:dyDescent="0.2">
      <c r="A56" s="1"/>
      <c r="B56" s="1"/>
      <c r="C56" s="1"/>
      <c r="D56" s="315"/>
      <c r="E56" s="1"/>
      <c r="F56" s="1"/>
      <c r="G56" s="1"/>
      <c r="H56" s="1"/>
      <c r="I56" s="1"/>
      <c r="N56" t="s">
        <v>30</v>
      </c>
      <c r="P56">
        <f>SUM(BM_2)</f>
        <v>1900</v>
      </c>
      <c r="R56">
        <f>SUM('BM2'!M:M)</f>
        <v>3800</v>
      </c>
      <c r="U56">
        <f t="shared" ref="U56" si="0">IF(P56=R56,"OK",P56-R56)</f>
        <v>-1900</v>
      </c>
    </row>
    <row r="57" spans="1:21" ht="12.75" customHeight="1" x14ac:dyDescent="0.2">
      <c r="A57" s="1"/>
      <c r="B57" s="1"/>
      <c r="C57" s="1"/>
      <c r="D57" s="315"/>
      <c r="E57" s="1"/>
      <c r="F57" s="1"/>
      <c r="G57" s="1"/>
      <c r="H57" s="1"/>
      <c r="I57" s="1"/>
      <c r="N57" t="s">
        <v>29</v>
      </c>
      <c r="P57">
        <f>SUM(BF_2)</f>
        <v>910</v>
      </c>
      <c r="R57">
        <f>SUM('BF2'!M:M)</f>
        <v>1820</v>
      </c>
      <c r="U57">
        <f>IF(P57=R57,"OK",P57-R57)</f>
        <v>-910</v>
      </c>
    </row>
    <row r="58" spans="1:21" ht="12.75" customHeight="1" x14ac:dyDescent="0.2">
      <c r="A58" s="1"/>
      <c r="B58" s="1"/>
      <c r="C58" s="1"/>
      <c r="D58" s="315"/>
      <c r="E58" s="1"/>
      <c r="F58" s="1"/>
      <c r="G58" s="1"/>
      <c r="H58" s="1"/>
      <c r="I58" s="1"/>
      <c r="N58" t="s">
        <v>31</v>
      </c>
      <c r="P58">
        <f>SUM(CM_2)</f>
        <v>1624</v>
      </c>
      <c r="R58">
        <f>SUM('CM2'!M:M)</f>
        <v>3248</v>
      </c>
      <c r="U58">
        <f t="shared" ref="U58:U61" si="1">IF(P58=R58,"OK",P58-R58)</f>
        <v>-1624</v>
      </c>
    </row>
    <row r="59" spans="1:21" ht="12.75" customHeight="1" x14ac:dyDescent="0.2">
      <c r="A59" s="1"/>
      <c r="B59" s="1"/>
      <c r="C59" s="1"/>
      <c r="D59" s="2"/>
      <c r="E59" s="1"/>
      <c r="F59" s="1"/>
      <c r="G59" s="1"/>
      <c r="H59" s="1"/>
      <c r="I59" s="1"/>
      <c r="N59" t="s">
        <v>27</v>
      </c>
      <c r="P59">
        <f>SUM(CF_2)</f>
        <v>1001</v>
      </c>
      <c r="R59">
        <f>SUM('CF2'!M:M)</f>
        <v>2002</v>
      </c>
      <c r="U59">
        <f t="shared" si="1"/>
        <v>-1001</v>
      </c>
    </row>
    <row r="60" spans="1:21" ht="12.75" customHeight="1" x14ac:dyDescent="0.2">
      <c r="A60" s="1"/>
      <c r="B60" s="1"/>
      <c r="C60" s="1"/>
      <c r="D60" s="2"/>
      <c r="E60" s="1"/>
      <c r="F60" s="1"/>
      <c r="G60" s="1"/>
      <c r="H60" s="1"/>
      <c r="I60" s="1"/>
      <c r="N60" t="s">
        <v>33</v>
      </c>
      <c r="P60">
        <f>SUM(JM_2)</f>
        <v>483</v>
      </c>
      <c r="R60">
        <f>SUM('JM2'!M:M)</f>
        <v>966</v>
      </c>
      <c r="U60">
        <f t="shared" si="1"/>
        <v>-483</v>
      </c>
    </row>
    <row r="61" spans="1:21" ht="12.75" customHeight="1" x14ac:dyDescent="0.2">
      <c r="A61" s="1"/>
      <c r="B61" s="1"/>
      <c r="C61" s="1"/>
      <c r="D61" s="2"/>
      <c r="E61" s="1"/>
      <c r="F61" s="1"/>
      <c r="G61" s="1"/>
      <c r="H61" s="1"/>
      <c r="I61" s="1"/>
      <c r="N61" t="s">
        <v>32</v>
      </c>
      <c r="P61">
        <f>SUM(JF_2)</f>
        <v>168</v>
      </c>
      <c r="R61">
        <f>SUM('JF2'!M:M)</f>
        <v>336</v>
      </c>
      <c r="U61">
        <f t="shared" si="1"/>
        <v>-168</v>
      </c>
    </row>
    <row r="62" spans="1:21" ht="12.75" customHeight="1" thickBot="1" x14ac:dyDescent="0.3">
      <c r="D62" s="3"/>
      <c r="P62" s="121">
        <f>SUM(P56:P61)</f>
        <v>6086</v>
      </c>
      <c r="R62" s="121">
        <f>SUM(R56:R61)</f>
        <v>12172</v>
      </c>
    </row>
    <row r="63" spans="1:21" ht="12.75" customHeight="1" thickTop="1" x14ac:dyDescent="0.2">
      <c r="D63" s="1"/>
    </row>
    <row r="64" spans="1:21" ht="12.75" customHeight="1" x14ac:dyDescent="0.2">
      <c r="D64" s="1"/>
    </row>
    <row r="65" spans="4:4" ht="12.75" customHeight="1" x14ac:dyDescent="0.2">
      <c r="D65" s="1"/>
    </row>
    <row r="66" spans="4:4" ht="12.75" customHeight="1" x14ac:dyDescent="0.2">
      <c r="D66" s="1"/>
    </row>
    <row r="67" spans="4:4" ht="12.75" customHeight="1" x14ac:dyDescent="0.2">
      <c r="D67" s="1"/>
    </row>
    <row r="68" spans="4:4" ht="12.75" customHeight="1" x14ac:dyDescent="0.2">
      <c r="D68" s="1"/>
    </row>
    <row r="69" spans="4:4" ht="12.75" customHeight="1" x14ac:dyDescent="0.2">
      <c r="D69" s="1"/>
    </row>
  </sheetData>
  <sortState xmlns:xlrd2="http://schemas.microsoft.com/office/spreadsheetml/2017/richdata2" ref="R18:S25">
    <sortCondition descending="1" ref="S18:S25"/>
  </sortState>
  <mergeCells count="123">
    <mergeCell ref="I51:J51"/>
    <mergeCell ref="A52:B52"/>
    <mergeCell ref="E52:F52"/>
    <mergeCell ref="I52:J52"/>
    <mergeCell ref="A53:B53"/>
    <mergeCell ref="E53:F53"/>
    <mergeCell ref="I53:J53"/>
    <mergeCell ref="A48:C48"/>
    <mergeCell ref="E48:F48"/>
    <mergeCell ref="E49:F49"/>
    <mergeCell ref="A51:B51"/>
    <mergeCell ref="D51:D58"/>
    <mergeCell ref="E51:F51"/>
    <mergeCell ref="A45:C45"/>
    <mergeCell ref="E45:F45"/>
    <mergeCell ref="A46:C46"/>
    <mergeCell ref="E46:F46"/>
    <mergeCell ref="A47:C47"/>
    <mergeCell ref="E47:F47"/>
    <mergeCell ref="A42:C42"/>
    <mergeCell ref="E42:F42"/>
    <mergeCell ref="A43:C43"/>
    <mergeCell ref="E43:F43"/>
    <mergeCell ref="A44:C44"/>
    <mergeCell ref="E44:F44"/>
    <mergeCell ref="A39:C39"/>
    <mergeCell ref="E39:F39"/>
    <mergeCell ref="I39:J39"/>
    <mergeCell ref="A40:C40"/>
    <mergeCell ref="E40:F40"/>
    <mergeCell ref="A41:C41"/>
    <mergeCell ref="E41:F41"/>
    <mergeCell ref="A37:C37"/>
    <mergeCell ref="E37:H37"/>
    <mergeCell ref="I37:J37"/>
    <mergeCell ref="N37:S37"/>
    <mergeCell ref="A38:C38"/>
    <mergeCell ref="E38:H38"/>
    <mergeCell ref="I38:J38"/>
    <mergeCell ref="A34:L34"/>
    <mergeCell ref="N34:S34"/>
    <mergeCell ref="A35:C35"/>
    <mergeCell ref="E35:F35"/>
    <mergeCell ref="I35:J35"/>
    <mergeCell ref="A36:L36"/>
    <mergeCell ref="N36:S36"/>
    <mergeCell ref="A31:C31"/>
    <mergeCell ref="E31:F31"/>
    <mergeCell ref="I31:J31"/>
    <mergeCell ref="A32:L32"/>
    <mergeCell ref="A33:C33"/>
    <mergeCell ref="E33:F33"/>
    <mergeCell ref="I33:J33"/>
    <mergeCell ref="A29:C29"/>
    <mergeCell ref="E29:G29"/>
    <mergeCell ref="I29:K29"/>
    <mergeCell ref="A30:C30"/>
    <mergeCell ref="E30:G30"/>
    <mergeCell ref="I30:K30"/>
    <mergeCell ref="A27:C27"/>
    <mergeCell ref="E27:G27"/>
    <mergeCell ref="I27:K27"/>
    <mergeCell ref="A28:C28"/>
    <mergeCell ref="E28:G28"/>
    <mergeCell ref="I28:K28"/>
    <mergeCell ref="A22:C22"/>
    <mergeCell ref="E22:G22"/>
    <mergeCell ref="E23:G23"/>
    <mergeCell ref="E24:G24"/>
    <mergeCell ref="A25:C25"/>
    <mergeCell ref="E25:G25"/>
    <mergeCell ref="A26:C26"/>
    <mergeCell ref="E26:G26"/>
    <mergeCell ref="I26:K26"/>
    <mergeCell ref="A16:C16"/>
    <mergeCell ref="E16:G16"/>
    <mergeCell ref="I16:K16"/>
    <mergeCell ref="E19:G19"/>
    <mergeCell ref="I19:K19"/>
    <mergeCell ref="A20:C20"/>
    <mergeCell ref="E20:G20"/>
    <mergeCell ref="I20:K20"/>
    <mergeCell ref="A21:C21"/>
    <mergeCell ref="A17:C17"/>
    <mergeCell ref="E17:G17"/>
    <mergeCell ref="I17:K17"/>
    <mergeCell ref="A18:C18"/>
    <mergeCell ref="E18:G18"/>
    <mergeCell ref="I18:K18"/>
    <mergeCell ref="A12:C12"/>
    <mergeCell ref="I12:K12"/>
    <mergeCell ref="A13:C13"/>
    <mergeCell ref="I13:K13"/>
    <mergeCell ref="A15:C15"/>
    <mergeCell ref="E15:G15"/>
    <mergeCell ref="I15:K15"/>
    <mergeCell ref="I10:K10"/>
    <mergeCell ref="A11:C11"/>
    <mergeCell ref="E11:G11"/>
    <mergeCell ref="A14:C14"/>
    <mergeCell ref="E14:G14"/>
    <mergeCell ref="I14:K14"/>
    <mergeCell ref="E8:G8"/>
    <mergeCell ref="I8:K8"/>
    <mergeCell ref="A9:C9"/>
    <mergeCell ref="E9:G9"/>
    <mergeCell ref="I9:K9"/>
    <mergeCell ref="A5:C5"/>
    <mergeCell ref="E5:G5"/>
    <mergeCell ref="I5:K5"/>
    <mergeCell ref="A6:C6"/>
    <mergeCell ref="E6:G6"/>
    <mergeCell ref="I6:K6"/>
    <mergeCell ref="A1:L1"/>
    <mergeCell ref="N1:S1"/>
    <mergeCell ref="A2:L2"/>
    <mergeCell ref="N2:S2"/>
    <mergeCell ref="N3:S3"/>
    <mergeCell ref="A4:L4"/>
    <mergeCell ref="N4:S4"/>
    <mergeCell ref="A7:C7"/>
    <mergeCell ref="E7:G7"/>
    <mergeCell ref="I7:K7"/>
  </mergeCells>
  <conditionalFormatting sqref="N14">
    <cfRule type="expression" dxfId="45" priority="3">
      <formula>$G14="x"</formula>
    </cfRule>
  </conditionalFormatting>
  <conditionalFormatting sqref="N27">
    <cfRule type="expression" dxfId="44" priority="5">
      <formula>$G27="x"</formula>
    </cfRule>
  </conditionalFormatting>
  <conditionalFormatting sqref="N15:S16 N6:S13 O14:S14 N18:S27">
    <cfRule type="expression" dxfId="43" priority="16" stopIfTrue="1">
      <formula>N6=$O$50</formula>
    </cfRule>
  </conditionalFormatting>
  <conditionalFormatting sqref="O16">
    <cfRule type="expression" dxfId="42" priority="12" stopIfTrue="1">
      <formula>O16=$O$59</formula>
    </cfRule>
  </conditionalFormatting>
  <conditionalFormatting sqref="O28">
    <cfRule type="expression" dxfId="41" priority="9" stopIfTrue="1">
      <formula>O28=$O$59</formula>
    </cfRule>
  </conditionalFormatting>
  <conditionalFormatting sqref="P15">
    <cfRule type="expression" dxfId="40" priority="6">
      <formula>$G15="x"</formula>
    </cfRule>
  </conditionalFormatting>
  <conditionalFormatting sqref="Q16">
    <cfRule type="expression" dxfId="39" priority="11" stopIfTrue="1">
      <formula>Q16=$O$59</formula>
    </cfRule>
  </conditionalFormatting>
  <conditionalFormatting sqref="Q28">
    <cfRule type="expression" dxfId="38" priority="8" stopIfTrue="1">
      <formula>Q28=$O$59</formula>
    </cfRule>
  </conditionalFormatting>
  <conditionalFormatting sqref="R27">
    <cfRule type="expression" dxfId="37" priority="4">
      <formula>$G27="x"</formula>
    </cfRule>
  </conditionalFormatting>
  <conditionalFormatting sqref="S16">
    <cfRule type="expression" dxfId="36" priority="10" stopIfTrue="1">
      <formula>S16=$O$59</formula>
    </cfRule>
  </conditionalFormatting>
  <conditionalFormatting sqref="S28">
    <cfRule type="expression" dxfId="35" priority="7" stopIfTrue="1">
      <formula>S28=$O$59</formula>
    </cfRule>
  </conditionalFormatting>
  <pageMargins left="0" right="0" top="0" bottom="0" header="0.51181102362204722" footer="0.51181102362204722"/>
  <pageSetup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37CA19-842A-43E1-AE9B-3B0E61F9E565}">
          <x14:formula1>
            <xm:f>Légende!$R$70:$R$81</xm:f>
          </x14:formula1>
          <xm:sqref>R6:R15 P6:P15 N6:N15 N18:N27 P18:P27 R18:R27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39">
    <tabColor theme="7" tint="0.39997558519241921"/>
    <pageSetUpPr fitToPage="1"/>
  </sheetPr>
  <dimension ref="A1:AC178"/>
  <sheetViews>
    <sheetView topLeftCell="A12" zoomScaleNormal="100" workbookViewId="0">
      <selection activeCell="N20" sqref="N20"/>
    </sheetView>
  </sheetViews>
  <sheetFormatPr baseColWidth="10" defaultRowHeight="15" x14ac:dyDescent="0.2"/>
  <cols>
    <col min="1" max="1" width="5" customWidth="1"/>
    <col min="2" max="2" width="29.5703125" customWidth="1"/>
    <col min="3" max="12" width="5.7109375" customWidth="1"/>
    <col min="13" max="13" width="6.42578125" customWidth="1"/>
    <col min="14" max="14" width="15.7109375" style="140" customWidth="1"/>
    <col min="15" max="15" width="4.7109375" style="39" hidden="1" customWidth="1"/>
    <col min="16" max="16" width="3.85546875" customWidth="1"/>
    <col min="17" max="18" width="3.7109375" customWidth="1"/>
    <col min="19" max="19" width="4.140625" customWidth="1"/>
    <col min="20" max="20" width="0" hidden="1" customWidth="1"/>
  </cols>
  <sheetData>
    <row r="1" spans="1:29" ht="13.5" customHeight="1" thickTop="1" x14ac:dyDescent="0.2">
      <c r="A1" s="272" t="str">
        <f>IF(ISNA(VLOOKUP("x",Légende!$G$3:$I$30,2,FALSE)),"AAA",VLOOKUP("x",Légende!$G$3:$I$30,2,FALSE))</f>
        <v>AAA</v>
      </c>
      <c r="B1" s="281" t="s">
        <v>41</v>
      </c>
      <c r="C1" s="281" t="s">
        <v>9</v>
      </c>
      <c r="D1" s="275" t="s">
        <v>365</v>
      </c>
      <c r="E1" s="277"/>
      <c r="F1" s="281" t="s">
        <v>11</v>
      </c>
      <c r="G1" s="275" t="s">
        <v>386</v>
      </c>
      <c r="H1" s="277"/>
      <c r="I1" s="281" t="s">
        <v>13</v>
      </c>
      <c r="J1" s="281" t="s">
        <v>14</v>
      </c>
      <c r="K1" s="281"/>
      <c r="L1" s="281"/>
      <c r="M1" s="293">
        <f>SUM(M5:M1019)</f>
        <v>910</v>
      </c>
      <c r="N1" s="328" t="s">
        <v>42</v>
      </c>
      <c r="P1" s="275" t="s">
        <v>170</v>
      </c>
      <c r="Q1" s="276"/>
      <c r="R1" s="277"/>
      <c r="S1" s="281" t="str">
        <f>IF(COUNTIF(A5:A188,A1)=0,"",COUNTIF(A5:A188,A1))</f>
        <v/>
      </c>
      <c r="Z1">
        <f>SUM(Z3:AA39)</f>
        <v>601</v>
      </c>
      <c r="AA1">
        <f>M1-Z1</f>
        <v>309</v>
      </c>
      <c r="AC1">
        <f>SUM(AC3:AD39)</f>
        <v>0</v>
      </c>
    </row>
    <row r="2" spans="1:29" ht="15.75" customHeight="1" thickBot="1" x14ac:dyDescent="0.25">
      <c r="A2" s="272"/>
      <c r="B2" s="282"/>
      <c r="C2" s="286"/>
      <c r="D2" s="278"/>
      <c r="E2" s="280"/>
      <c r="F2" s="286"/>
      <c r="G2" s="278"/>
      <c r="H2" s="280"/>
      <c r="I2" s="286"/>
      <c r="J2" s="282"/>
      <c r="K2" s="282"/>
      <c r="L2" s="282"/>
      <c r="M2" s="294"/>
      <c r="N2" s="329"/>
      <c r="P2" s="278"/>
      <c r="Q2" s="279"/>
      <c r="R2" s="280"/>
      <c r="S2" s="286"/>
    </row>
    <row r="3" spans="1:29" ht="16.5" thickBot="1" x14ac:dyDescent="0.3">
      <c r="A3" s="39" t="s">
        <v>91</v>
      </c>
      <c r="B3" s="202" t="s">
        <v>0</v>
      </c>
      <c r="C3" s="191" t="s">
        <v>1</v>
      </c>
      <c r="D3" s="189" t="s">
        <v>2</v>
      </c>
      <c r="E3" s="190" t="s">
        <v>3</v>
      </c>
      <c r="F3" s="191" t="s">
        <v>1</v>
      </c>
      <c r="G3" s="189" t="s">
        <v>2</v>
      </c>
      <c r="H3" s="190" t="s">
        <v>3</v>
      </c>
      <c r="I3" s="191" t="s">
        <v>1</v>
      </c>
      <c r="J3" s="51" t="s">
        <v>1</v>
      </c>
      <c r="K3" s="189" t="s">
        <v>2</v>
      </c>
      <c r="L3" s="190" t="s">
        <v>3</v>
      </c>
      <c r="M3" s="202" t="s">
        <v>4</v>
      </c>
      <c r="N3" s="330"/>
      <c r="P3" s="192" t="s">
        <v>1</v>
      </c>
      <c r="Q3" s="193" t="s">
        <v>2</v>
      </c>
      <c r="R3" s="194" t="s">
        <v>3</v>
      </c>
      <c r="S3" s="195" t="s">
        <v>4</v>
      </c>
      <c r="Y3" s="214" t="s">
        <v>18</v>
      </c>
      <c r="Z3">
        <f>SUMIF(N:N,Y3,M:M)</f>
        <v>98</v>
      </c>
      <c r="AB3" t="s">
        <v>404</v>
      </c>
      <c r="AC3">
        <f>SUMIF(A:A,AB3,M:M)</f>
        <v>0</v>
      </c>
    </row>
    <row r="4" spans="1:29" ht="15.75" x14ac:dyDescent="0.25">
      <c r="A4" s="33"/>
      <c r="B4" s="34"/>
      <c r="C4" s="211"/>
      <c r="D4" s="34"/>
      <c r="E4" s="34"/>
      <c r="F4" s="211"/>
      <c r="G4" s="34"/>
      <c r="H4" s="34"/>
      <c r="I4" s="211"/>
      <c r="J4" s="34"/>
      <c r="K4" s="34"/>
      <c r="L4" s="34"/>
      <c r="M4" s="34"/>
      <c r="N4" s="138"/>
      <c r="Y4" s="229" t="s">
        <v>57</v>
      </c>
      <c r="Z4">
        <f>SUMIF(N:N,Y4,M:M)</f>
        <v>344</v>
      </c>
      <c r="AC4">
        <f>SUMIF(Q:Q,AB4,P:P)</f>
        <v>0</v>
      </c>
    </row>
    <row r="5" spans="1:29" ht="15.75" x14ac:dyDescent="0.25">
      <c r="A5" s="132" t="s">
        <v>20</v>
      </c>
      <c r="B5" s="55" t="s">
        <v>458</v>
      </c>
      <c r="C5" s="180">
        <v>60</v>
      </c>
      <c r="D5" s="178"/>
      <c r="E5" s="180"/>
      <c r="F5" s="180"/>
      <c r="G5" s="178"/>
      <c r="H5" s="180"/>
      <c r="I5" s="180"/>
      <c r="J5" s="71">
        <f>SUM(C5)+F5+I5</f>
        <v>60</v>
      </c>
      <c r="K5" s="71">
        <f>SUM(D5)+G5</f>
        <v>0</v>
      </c>
      <c r="L5" s="71">
        <f>SUM(E5)+H5</f>
        <v>0</v>
      </c>
      <c r="M5" s="70">
        <f>SUM(J5)+K5+L5</f>
        <v>60</v>
      </c>
      <c r="N5" s="139" t="str">
        <f>IF(ISNA(VLOOKUP(A5,Légende!$H:$J,3,FALSE)),"",VLOOKUP(A5,Légende!$H:$J,3,FALSE))</f>
        <v>MONIQUE-PROULX</v>
      </c>
      <c r="P5" s="111">
        <f>IF(OR($J5="",$J5=0),"",RANK($J5,$J$5:$J$164,0))</f>
        <v>1</v>
      </c>
      <c r="Q5" s="111" t="str">
        <f>IF(OR($K5="",$K5=0),"",RANK($K5,$K$5:$K$164,0))</f>
        <v/>
      </c>
      <c r="R5" s="111" t="str">
        <f>IF(OR($L5="",$L5=0),"",RANK($L5,$L$5:$L$164,0))</f>
        <v/>
      </c>
      <c r="S5" s="111">
        <f>IF(OR($M5="",$M5=0),"",RANK($M5,$M$5:$M$164,0))</f>
        <v>1</v>
      </c>
      <c r="T5" s="112" t="str">
        <f>IF(ISBLANK(A5),"",IF(ISNA(VLOOKUP(VLOOKUP($A5,Légende!$H:$J,3,FALSE),NOM_BF2,1,FALSE)),"AJOUTER L'ÉCOLE DANS LA SECTION 2",""))</f>
        <v/>
      </c>
      <c r="V5" t="str">
        <f>IF(N5=VLOOKUP(N5,Centre!$P$6:$P$16,1,FALSE),"OK","ATTENTION")</f>
        <v>OK</v>
      </c>
      <c r="Y5" s="215"/>
    </row>
    <row r="6" spans="1:29" ht="15.75" x14ac:dyDescent="0.25">
      <c r="A6" s="33" t="s">
        <v>92</v>
      </c>
      <c r="B6" s="55" t="s">
        <v>571</v>
      </c>
      <c r="C6" s="180">
        <v>57</v>
      </c>
      <c r="D6" s="178"/>
      <c r="E6" s="180"/>
      <c r="F6" s="180"/>
      <c r="G6" s="178"/>
      <c r="H6" s="180"/>
      <c r="I6" s="180"/>
      <c r="J6" s="71">
        <f>SUM(C6)+F6+I6</f>
        <v>57</v>
      </c>
      <c r="K6" s="71">
        <f>SUM(D6)+G6</f>
        <v>0</v>
      </c>
      <c r="L6" s="71">
        <f>SUM(E6)+H6</f>
        <v>0</v>
      </c>
      <c r="M6" s="70">
        <f>SUM(J6)+K6+L6</f>
        <v>57</v>
      </c>
      <c r="N6" s="139" t="str">
        <f>IF(ISNA(VLOOKUP(A6,Légende!$H:$J,3,FALSE)),"",VLOOKUP(A6,Légende!$H:$J,3,FALSE))</f>
        <v>LE BOISÉ</v>
      </c>
      <c r="P6" s="111">
        <f>IF(OR($J6="",$J6=0),"",RANK($J6,$J$5:$J$162,0))</f>
        <v>2</v>
      </c>
      <c r="Q6" s="111" t="str">
        <f>IF(OR($K6="",$K6=0),"",RANK($K6,$K$5:$K$162,0))</f>
        <v/>
      </c>
      <c r="R6" s="111" t="str">
        <f>IF(OR($L6="",$L6=0),"",RANK($L6,$L$5:$L$162,0))</f>
        <v/>
      </c>
      <c r="S6" s="111">
        <f>IF(OR($M6="",$M6=0),"",RANK($M6,$M$5:$M$162,0))</f>
        <v>2</v>
      </c>
      <c r="T6" s="112" t="str">
        <f>IF(ISBLANK(A6),"",IF(ISNA(VLOOKUP(VLOOKUP($A6,Légende!$H:$J,3,FALSE),NOM_CM2,1,FALSE)),"AJOUTER L'ÉCOLE DANS LA SECTION 2",""))</f>
        <v/>
      </c>
      <c r="V6" t="str">
        <f>IF(N6=VLOOKUP(N6,Centre!$N$18:$N$27,1,FALSE),"OK","ATTENTION")</f>
        <v>OK</v>
      </c>
      <c r="Y6" s="215" t="s">
        <v>378</v>
      </c>
      <c r="Z6">
        <f>SUMIF(N:N,Y6,M:M)</f>
        <v>108</v>
      </c>
      <c r="AC6">
        <f>SUMIF(Q:Q,AB6,P:P)</f>
        <v>0</v>
      </c>
    </row>
    <row r="7" spans="1:29" ht="15.75" x14ac:dyDescent="0.25">
      <c r="A7" s="132" t="s">
        <v>20</v>
      </c>
      <c r="B7" s="55" t="s">
        <v>455</v>
      </c>
      <c r="C7" s="180">
        <v>54</v>
      </c>
      <c r="D7" s="178"/>
      <c r="E7" s="180"/>
      <c r="F7" s="180"/>
      <c r="G7" s="178"/>
      <c r="H7" s="180"/>
      <c r="I7" s="180"/>
      <c r="J7" s="71">
        <f>SUM(C7)+F7+I7</f>
        <v>54</v>
      </c>
      <c r="K7" s="71">
        <f>SUM(D7)+G7</f>
        <v>0</v>
      </c>
      <c r="L7" s="71">
        <f>SUM(E7)+H7</f>
        <v>0</v>
      </c>
      <c r="M7" s="70">
        <f>SUM(J7)+K7+L7</f>
        <v>54</v>
      </c>
      <c r="N7" s="139" t="str">
        <f>IF(ISNA(VLOOKUP(A7,Légende!$H:$J,3,FALSE)),"",VLOOKUP(A7,Légende!$H:$J,3,FALSE))</f>
        <v>MONIQUE-PROULX</v>
      </c>
      <c r="P7" s="111">
        <f>IF(OR($J7="",$J7=0),"",RANK($J7,$J$5:$J$164,0))</f>
        <v>3</v>
      </c>
      <c r="Q7" s="111" t="str">
        <f>IF(OR($K7="",$K7=0),"",RANK($K7,$K$5:$K$164,0))</f>
        <v/>
      </c>
      <c r="R7" s="111" t="str">
        <f>IF(OR($L7="",$L7=0),"",RANK($L7,$L$5:$L$164,0))</f>
        <v/>
      </c>
      <c r="S7" s="111">
        <f>IF(OR($M7="",$M7=0),"",RANK($M7,$M$5:$M$164,0))</f>
        <v>3</v>
      </c>
      <c r="T7" s="112" t="str">
        <f>IF(ISBLANK(A7),"",IF(ISNA(VLOOKUP(VLOOKUP($A7,Légende!$H:$J,3,FALSE),NOM_BF2,1,FALSE)),"AJOUTER L'ÉCOLE DANS LA SECTION 2",""))</f>
        <v/>
      </c>
      <c r="V7" t="str">
        <f>IF(N7=VLOOKUP(N7,Centre!$P$6:$P$16,1,FALSE),"OK","ATTENTION")</f>
        <v>OK</v>
      </c>
      <c r="Y7" s="215" t="s">
        <v>19</v>
      </c>
      <c r="Z7">
        <f>SUMIF(N:N,Y7,M:M)</f>
        <v>0</v>
      </c>
      <c r="AC7">
        <f>SUMIF(Q:Q,AB7,P:P)</f>
        <v>0</v>
      </c>
    </row>
    <row r="8" spans="1:29" ht="15.75" x14ac:dyDescent="0.25">
      <c r="A8" s="132" t="s">
        <v>20</v>
      </c>
      <c r="B8" s="55" t="s">
        <v>454</v>
      </c>
      <c r="C8" s="180">
        <v>51</v>
      </c>
      <c r="D8" s="178"/>
      <c r="E8" s="180"/>
      <c r="F8" s="180"/>
      <c r="G8" s="178"/>
      <c r="H8" s="180"/>
      <c r="I8" s="180"/>
      <c r="J8" s="71">
        <f>SUM(C8)+F8+I8</f>
        <v>51</v>
      </c>
      <c r="K8" s="71">
        <f>SUM(D8)+G8</f>
        <v>0</v>
      </c>
      <c r="L8" s="71">
        <f>SUM(E8)+H8</f>
        <v>0</v>
      </c>
      <c r="M8" s="70">
        <f>SUM(J8)+K8+L8</f>
        <v>51</v>
      </c>
      <c r="N8" s="139" t="str">
        <f>IF(ISNA(VLOOKUP(A8,Légende!$H:$J,3,FALSE)),"",VLOOKUP(A8,Légende!$H:$J,3,FALSE))</f>
        <v>MONIQUE-PROULX</v>
      </c>
      <c r="P8" s="111">
        <f>IF(OR($J8="",$J8=0),"",RANK($J8,$J$5:$J$164,0))</f>
        <v>4</v>
      </c>
      <c r="Q8" s="111" t="str">
        <f>IF(OR($K8="",$K8=0),"",RANK($K8,$K$5:$K$164,0))</f>
        <v/>
      </c>
      <c r="R8" s="111" t="str">
        <f>IF(OR($L8="",$L8=0),"",RANK($L8,$L$5:$L$164,0))</f>
        <v/>
      </c>
      <c r="S8" s="111">
        <f>IF(OR($M8="",$M8=0),"",RANK($M8,$M$5:$M$164,0))</f>
        <v>4</v>
      </c>
      <c r="T8" s="112" t="str">
        <f>IF(ISBLANK(A8),"",IF(ISNA(VLOOKUP(VLOOKUP($A8,Légende!$H:$J,3,FALSE),NOM_BF2,1,FALSE)),"AJOUTER L'ÉCOLE DANS LA SECTION 2",""))</f>
        <v/>
      </c>
      <c r="V8" t="str">
        <f>IF(N8=VLOOKUP(N8,Centre!$P$6:$P$16,1,FALSE),"OK","ATTENTION")</f>
        <v>OK</v>
      </c>
      <c r="Y8" s="215" t="s">
        <v>165</v>
      </c>
      <c r="Z8">
        <f>SUMIF(N:N,Y8,M:M)</f>
        <v>51</v>
      </c>
      <c r="AC8">
        <f>SUMIF(Q:Q,AB8,P:P)</f>
        <v>0</v>
      </c>
    </row>
    <row r="9" spans="1:29" ht="15.75" x14ac:dyDescent="0.25">
      <c r="A9" s="132" t="s">
        <v>20</v>
      </c>
      <c r="B9" s="55" t="s">
        <v>457</v>
      </c>
      <c r="C9" s="180">
        <v>51</v>
      </c>
      <c r="D9" s="178"/>
      <c r="E9" s="180"/>
      <c r="F9" s="180"/>
      <c r="G9" s="178"/>
      <c r="H9" s="180"/>
      <c r="I9" s="180"/>
      <c r="J9" s="71">
        <f>SUM(C9)+F9+I9</f>
        <v>51</v>
      </c>
      <c r="K9" s="71">
        <f>SUM(D9)+G9</f>
        <v>0</v>
      </c>
      <c r="L9" s="71">
        <f>SUM(E9)+H9</f>
        <v>0</v>
      </c>
      <c r="M9" s="70">
        <f>SUM(J9)+K9+L9</f>
        <v>51</v>
      </c>
      <c r="N9" s="139" t="str">
        <f>IF(ISNA(VLOOKUP(A9,Légende!$H:$J,3,FALSE)),"",VLOOKUP(A9,Légende!$H:$J,3,FALSE))</f>
        <v>MONIQUE-PROULX</v>
      </c>
      <c r="P9" s="111">
        <f>IF(OR($J9="",$J9=0),"",RANK($J9,$J$5:$J$164,0))</f>
        <v>4</v>
      </c>
      <c r="Q9" s="111" t="str">
        <f>IF(OR($K9="",$K9=0),"",RANK($K9,$K$5:$K$164,0))</f>
        <v/>
      </c>
      <c r="R9" s="111" t="str">
        <f>IF(OR($L9="",$L9=0),"",RANK($L9,$L$5:$L$164,0))</f>
        <v/>
      </c>
      <c r="S9" s="111">
        <f>IF(OR($M9="",$M9=0),"",RANK($M9,$M$5:$M$164,0))</f>
        <v>4</v>
      </c>
      <c r="T9" s="112" t="str">
        <f>IF(ISBLANK(A9),"",IF(ISNA(VLOOKUP(VLOOKUP($A9,Légende!$H:$J,3,FALSE),NOM_BF2,1,FALSE)),"AJOUTER L'ÉCOLE DANS LA SECTION 2",""))</f>
        <v/>
      </c>
      <c r="V9" t="str">
        <f>IF(N9=VLOOKUP(N9,Centre!$P$6:$P$16,1,FALSE),"OK","ATTENTION")</f>
        <v>OK</v>
      </c>
      <c r="Y9" s="218"/>
    </row>
    <row r="10" spans="1:29" ht="15.75" x14ac:dyDescent="0.25">
      <c r="A10" s="132" t="s">
        <v>25</v>
      </c>
      <c r="B10" s="55" t="s">
        <v>555</v>
      </c>
      <c r="C10" s="180">
        <v>48</v>
      </c>
      <c r="D10" s="178"/>
      <c r="E10" s="180"/>
      <c r="F10" s="180"/>
      <c r="G10" s="178"/>
      <c r="H10" s="180"/>
      <c r="I10" s="180"/>
      <c r="J10" s="71">
        <f>SUM(C10)+F10+I10</f>
        <v>48</v>
      </c>
      <c r="K10" s="71">
        <f>SUM(D10)+G10</f>
        <v>0</v>
      </c>
      <c r="L10" s="71">
        <f>SUM(E10)+H10</f>
        <v>0</v>
      </c>
      <c r="M10" s="70">
        <f>SUM(J10)+K10+L10</f>
        <v>48</v>
      </c>
      <c r="N10" s="139" t="str">
        <f>IF(ISNA(VLOOKUP(A10,Légende!$H:$J,3,FALSE)),"",VLOOKUP(A10,Légende!$H:$J,3,FALSE))</f>
        <v>TANDEM</v>
      </c>
      <c r="P10" s="111">
        <f>IF(OR($J10="",$J10=0),"",RANK($J10,$J$5:$J$96,0))</f>
        <v>6</v>
      </c>
      <c r="Q10" s="111" t="str">
        <f>IF(OR($K10="",$K10=0),"",RANK($K10,$K$5:$K$96,0))</f>
        <v/>
      </c>
      <c r="R10" s="111" t="str">
        <f>IF(OR($L10="",$L10=0),"",RANK($L10,$L$5:$L$96,0))</f>
        <v/>
      </c>
      <c r="S10" s="111">
        <f>IF(OR($M10="",$M10=0),"",RANK($M10,$M$5:$M$96,0))</f>
        <v>6</v>
      </c>
      <c r="T10" s="112"/>
      <c r="V10" t="str">
        <f>IF(N10=VLOOKUP(N10,Centre!$P$6:$P$16,1,FALSE),"OK","ATTENTION")</f>
        <v>OK</v>
      </c>
      <c r="Y10" s="218"/>
    </row>
    <row r="11" spans="1:29" ht="15.75" x14ac:dyDescent="0.25">
      <c r="A11" s="132" t="s">
        <v>25</v>
      </c>
      <c r="B11" s="56" t="s">
        <v>556</v>
      </c>
      <c r="C11" s="180">
        <v>48</v>
      </c>
      <c r="D11" s="178"/>
      <c r="E11" s="180"/>
      <c r="F11" s="180"/>
      <c r="G11" s="178"/>
      <c r="H11" s="180"/>
      <c r="I11" s="180"/>
      <c r="J11" s="71">
        <f>SUM(C11)+F11+I11</f>
        <v>48</v>
      </c>
      <c r="K11" s="71">
        <f>SUM(D11)+G11</f>
        <v>0</v>
      </c>
      <c r="L11" s="71">
        <f>SUM(E11)+H11</f>
        <v>0</v>
      </c>
      <c r="M11" s="70">
        <f>SUM(J11)+K11+L11</f>
        <v>48</v>
      </c>
      <c r="N11" s="139" t="str">
        <f>IF(ISNA(VLOOKUP(A11,Légende!$H:$J,3,FALSE)),"",VLOOKUP(A11,Légende!$H:$J,3,FALSE))</f>
        <v>TANDEM</v>
      </c>
      <c r="P11" s="111">
        <f>IF(OR($J11="",$J11=0),"",RANK($J11,$J$5:$J$96,0))</f>
        <v>6</v>
      </c>
      <c r="Q11" s="111" t="str">
        <f>IF(OR($K11="",$K11=0),"",RANK($K11,$K$5:$K$96,0))</f>
        <v/>
      </c>
      <c r="R11" s="111" t="str">
        <f>IF(OR($L11="",$L11=0),"",RANK($L11,$L$5:$L$96,0))</f>
        <v/>
      </c>
      <c r="S11" s="111">
        <f>IF(OR($M11="",$M11=0),"",RANK($M11,$M$5:$M$96,0))</f>
        <v>6</v>
      </c>
      <c r="T11" s="112"/>
      <c r="V11" t="str">
        <f>IF(N11=VLOOKUP(N11,Centre!$P$6:$P$16,1,FALSE),"OK","ATTENTION")</f>
        <v>OK</v>
      </c>
    </row>
    <row r="12" spans="1:29" ht="16.5" thickBot="1" x14ac:dyDescent="0.3">
      <c r="A12" s="132" t="s">
        <v>20</v>
      </c>
      <c r="B12" s="68" t="s">
        <v>456</v>
      </c>
      <c r="C12" s="242">
        <v>45</v>
      </c>
      <c r="D12" s="248"/>
      <c r="E12" s="242"/>
      <c r="F12" s="242"/>
      <c r="G12" s="248"/>
      <c r="H12" s="242"/>
      <c r="I12" s="242"/>
      <c r="J12" s="246">
        <f>SUM(C12)+F12+I12</f>
        <v>45</v>
      </c>
      <c r="K12" s="246">
        <f>SUM(D12)+G12</f>
        <v>0</v>
      </c>
      <c r="L12" s="246">
        <f>SUM(E12)+H12</f>
        <v>0</v>
      </c>
      <c r="M12" s="247">
        <f>SUM(J12)+K12+L12</f>
        <v>45</v>
      </c>
      <c r="N12" s="139" t="str">
        <f>IF(ISNA(VLOOKUP(A12,Légende!$H:$J,3,FALSE)),"",VLOOKUP(A12,Légende!$H:$J,3,FALSE))</f>
        <v>MONIQUE-PROULX</v>
      </c>
      <c r="P12" s="111">
        <f>IF(OR($J12="",$J12=0),"",RANK($J12,$J$5:$J$164,0))</f>
        <v>8</v>
      </c>
      <c r="Q12" s="111" t="str">
        <f>IF(OR($K12="",$K12=0),"",RANK($K12,$K$5:$K$164,0))</f>
        <v/>
      </c>
      <c r="R12" s="111" t="str">
        <f>IF(OR($L12="",$L12=0),"",RANK($L12,$L$5:$L$164,0))</f>
        <v/>
      </c>
      <c r="S12" s="111">
        <f>IF(OR($M12="",$M12=0),"",RANK($M12,$M$5:$M$164,0))</f>
        <v>8</v>
      </c>
      <c r="T12" s="112" t="str">
        <f>IF(ISBLANK(A12),"",IF(ISNA(VLOOKUP(VLOOKUP($A12,Légende!$H:$J,3,FALSE),NOM_BF2,1,FALSE)),"AJOUTER L'ÉCOLE DANS LA SECTION 2",""))</f>
        <v/>
      </c>
      <c r="V12" t="str">
        <f>IF(N12=VLOOKUP(N12,Centre!$P$6:$P$16,1,FALSE),"OK","ATTENTION")</f>
        <v>OK</v>
      </c>
    </row>
    <row r="13" spans="1:29" ht="15.75" x14ac:dyDescent="0.25">
      <c r="A13" s="132" t="s">
        <v>103</v>
      </c>
      <c r="B13" s="56" t="s">
        <v>592</v>
      </c>
      <c r="C13" s="212">
        <v>42</v>
      </c>
      <c r="D13" s="213"/>
      <c r="E13" s="212"/>
      <c r="F13" s="212"/>
      <c r="G13" s="213"/>
      <c r="H13" s="212"/>
      <c r="I13" s="212"/>
      <c r="J13" s="226">
        <f>SUM(C13)+F13+I13</f>
        <v>42</v>
      </c>
      <c r="K13" s="226">
        <f>SUM(D13)+G13</f>
        <v>0</v>
      </c>
      <c r="L13" s="226">
        <f>SUM(E13)+H13</f>
        <v>0</v>
      </c>
      <c r="M13" s="6">
        <f>SUM(J13)+K13+L13</f>
        <v>42</v>
      </c>
      <c r="N13" s="139" t="str">
        <f>IF(ISNA(VLOOKUP(A13,Légende!$H:$J,3,FALSE)),"",VLOOKUP(A13,Légende!$H:$J,3,FALSE))</f>
        <v>JEANNE-MANCE</v>
      </c>
      <c r="P13" s="111">
        <f>IF(OR($J13="",$J13=0),"",RANK($J13,$J$5:$J$164,0))</f>
        <v>9</v>
      </c>
      <c r="Q13" s="111" t="str">
        <f>IF(OR($K13="",$K13=0),"",RANK($K13,$K$5:$K$164,0))</f>
        <v/>
      </c>
      <c r="R13" s="111" t="str">
        <f>IF(OR($L13="",$L13=0),"",RANK($L13,$L$5:$L$164,0))</f>
        <v/>
      </c>
      <c r="S13" s="111">
        <f>IF(OR($M13="",$M13=0),"",RANK($M13,$M$5:$M$164,0))</f>
        <v>9</v>
      </c>
      <c r="T13" s="112" t="str">
        <f>IF(ISBLANK(A13),"",IF(ISNA(VLOOKUP(VLOOKUP($A13,Légende!$H:$J,3,FALSE),NOM_BF2,1,FALSE)),"AJOUTER L'ÉCOLE DANS LA SECTION 2",""))</f>
        <v/>
      </c>
      <c r="V13" t="str">
        <f>IF(N13=VLOOKUP(N13,Centre!$N$6:$N$16,1,FALSE),"OK","ATTENTION")</f>
        <v>OK</v>
      </c>
    </row>
    <row r="14" spans="1:29" ht="15.75" x14ac:dyDescent="0.25">
      <c r="A14" s="132" t="s">
        <v>20</v>
      </c>
      <c r="B14" s="55" t="s">
        <v>459</v>
      </c>
      <c r="C14" s="180">
        <v>30</v>
      </c>
      <c r="D14" s="178"/>
      <c r="E14" s="180"/>
      <c r="F14" s="180"/>
      <c r="G14" s="178"/>
      <c r="H14" s="180"/>
      <c r="I14" s="180"/>
      <c r="J14" s="71">
        <f>SUM(C14)+F14+I14</f>
        <v>30</v>
      </c>
      <c r="K14" s="71">
        <f>SUM(D14)+G14</f>
        <v>0</v>
      </c>
      <c r="L14" s="71">
        <f>SUM(E14)+H14</f>
        <v>0</v>
      </c>
      <c r="M14" s="70">
        <f>SUM(J14)+K14+L14</f>
        <v>30</v>
      </c>
      <c r="N14" s="139" t="str">
        <f>IF(ISNA(VLOOKUP(A14,Légende!$H:$J,3,FALSE)),"",VLOOKUP(A14,Légende!$H:$J,3,FALSE))</f>
        <v>MONIQUE-PROULX</v>
      </c>
      <c r="P14" s="111">
        <f>IF(OR($J14="",$J14=0),"",RANK($J14,$J$5:$J$164,0))</f>
        <v>10</v>
      </c>
      <c r="Q14" s="111" t="str">
        <f>IF(OR($K14="",$K14=0),"",RANK($K14,$K$5:$K$164,0))</f>
        <v/>
      </c>
      <c r="R14" s="111" t="str">
        <f>IF(OR($L14="",$L14=0),"",RANK($L14,$L$5:$L$164,0))</f>
        <v/>
      </c>
      <c r="S14" s="111">
        <f>IF(OR($M14="",$M14=0),"",RANK($M14,$M$5:$M$164,0))</f>
        <v>10</v>
      </c>
      <c r="T14" s="112" t="str">
        <f>IF(ISBLANK(A14),"",IF(ISNA(VLOOKUP(VLOOKUP($A14,Légende!$H:$J,3,FALSE),NOM_BF2,1,FALSE)),"AJOUTER L'ÉCOLE DANS LA SECTION 2",""))</f>
        <v/>
      </c>
      <c r="V14" t="str">
        <f>IF(N14=VLOOKUP(N14,Centre!$P$6:$P$16,1,FALSE),"OK","ATTENTION")</f>
        <v>OK</v>
      </c>
    </row>
    <row r="15" spans="1:29" ht="15.75" x14ac:dyDescent="0.25">
      <c r="A15" s="132" t="s">
        <v>17</v>
      </c>
      <c r="B15" s="55" t="s">
        <v>710</v>
      </c>
      <c r="C15" s="180">
        <v>29</v>
      </c>
      <c r="D15" s="178"/>
      <c r="E15" s="180"/>
      <c r="F15" s="180"/>
      <c r="G15" s="178"/>
      <c r="H15" s="180"/>
      <c r="I15" s="180"/>
      <c r="J15" s="71">
        <f>SUM(C15)+F15+I15</f>
        <v>29</v>
      </c>
      <c r="K15" s="71">
        <f>SUM(D15)+G15</f>
        <v>0</v>
      </c>
      <c r="L15" s="71">
        <f>SUM(E15)+H15</f>
        <v>0</v>
      </c>
      <c r="M15" s="70">
        <f>SUM(J15)+K15+L15</f>
        <v>29</v>
      </c>
      <c r="N15" s="139" t="str">
        <f>IF(ISNA(VLOOKUP(A15,Légende!$H:$J,3,FALSE)),"",VLOOKUP(A15,Légende!$H:$J,3,FALSE))</f>
        <v>LA SAMARE</v>
      </c>
      <c r="P15" s="111">
        <f>IF(OR($J15="",$J15=0),"",RANK($J15,$J$5:$J$110,0))</f>
        <v>11</v>
      </c>
      <c r="Q15" s="111" t="str">
        <f>IF(OR($K15="",$K15=0),"",RANK($K15,$K$5:$K$110,0))</f>
        <v/>
      </c>
      <c r="R15" s="111" t="str">
        <f>IF(OR($L15="",$L15=0),"",RANK($L15,$L$5:$L$110,0))</f>
        <v/>
      </c>
      <c r="S15" s="111">
        <f>IF(OR($M15="",$M15=0),"",RANK($M15,$M$5:$M$110,0))</f>
        <v>11</v>
      </c>
      <c r="T15" s="112"/>
      <c r="V15" t="str">
        <f>IF(N15=VLOOKUP(N15,Centre!$N$6:$N$16,1,FALSE),"OK","ATTENTION")</f>
        <v>OK</v>
      </c>
    </row>
    <row r="16" spans="1:29" ht="15.75" x14ac:dyDescent="0.25">
      <c r="A16" s="132" t="s">
        <v>103</v>
      </c>
      <c r="B16" s="55" t="s">
        <v>416</v>
      </c>
      <c r="C16" s="180">
        <v>28</v>
      </c>
      <c r="D16" s="178"/>
      <c r="E16" s="180"/>
      <c r="F16" s="180"/>
      <c r="G16" s="178"/>
      <c r="H16" s="180"/>
      <c r="I16" s="180"/>
      <c r="J16" s="71">
        <f>SUM(C16)+F16+I16</f>
        <v>28</v>
      </c>
      <c r="K16" s="71">
        <f>SUM(D16)+G16</f>
        <v>0</v>
      </c>
      <c r="L16" s="71">
        <f>SUM(E16)+H16</f>
        <v>0</v>
      </c>
      <c r="M16" s="70">
        <f>SUM(J16)+K16+L16</f>
        <v>28</v>
      </c>
      <c r="N16" s="139" t="str">
        <f>IF(ISNA(VLOOKUP(A16,Légende!$H:$J,3,FALSE)),"",VLOOKUP(A16,Légende!$H:$J,3,FALSE))</f>
        <v>JEANNE-MANCE</v>
      </c>
      <c r="P16" s="111">
        <f>IF(OR($J16="",$J16=0),"",RANK($J16,$J$5:$J$164,0))</f>
        <v>12</v>
      </c>
      <c r="Q16" s="111" t="str">
        <f>IF(OR($K16="",$K16=0),"",RANK($K16,$K$5:$K$164,0))</f>
        <v/>
      </c>
      <c r="R16" s="111" t="str">
        <f>IF(OR($L16="",$L16=0),"",RANK($L16,$L$5:$L$164,0))</f>
        <v/>
      </c>
      <c r="S16" s="111">
        <f>IF(OR($M16="",$M16=0),"",RANK($M16,$M$5:$M$164,0))</f>
        <v>12</v>
      </c>
      <c r="T16" s="112" t="str">
        <f>IF(ISBLANK(A16),"",IF(ISNA(VLOOKUP(VLOOKUP($A16,Légende!$H:$J,3,FALSE),NOM_BF2,1,FALSE)),"AJOUTER L'ÉCOLE DANS LA SECTION 2",""))</f>
        <v/>
      </c>
      <c r="V16" t="str">
        <f>IF(N16=VLOOKUP(N16,Centre!$N$6:$N$16,1,FALSE),"OK","ATTENTION")</f>
        <v>OK</v>
      </c>
    </row>
    <row r="17" spans="1:25" ht="15.75" x14ac:dyDescent="0.25">
      <c r="A17" s="132" t="s">
        <v>103</v>
      </c>
      <c r="B17" s="55" t="s">
        <v>812</v>
      </c>
      <c r="C17" s="180">
        <v>28</v>
      </c>
      <c r="D17" s="178"/>
      <c r="E17" s="180"/>
      <c r="F17" s="180"/>
      <c r="G17" s="178"/>
      <c r="H17" s="180"/>
      <c r="I17" s="180"/>
      <c r="J17" s="71">
        <f>SUM(C17)+F17+I17</f>
        <v>28</v>
      </c>
      <c r="K17" s="71">
        <f>SUM(D17)+G17</f>
        <v>0</v>
      </c>
      <c r="L17" s="71">
        <f>SUM(E17)+H17</f>
        <v>0</v>
      </c>
      <c r="M17" s="70">
        <f>SUM(J17)+K17+L17</f>
        <v>28</v>
      </c>
      <c r="N17" s="139" t="str">
        <f>IF(ISNA(VLOOKUP(A17,Légende!$H:$J,3,FALSE)),"",VLOOKUP(A17,Légende!$H:$J,3,FALSE))</f>
        <v>JEANNE-MANCE</v>
      </c>
      <c r="P17" s="111">
        <f>IF(OR($J17="",$J17=0),"",RANK($J17,$J$5:$J$164,0))</f>
        <v>12</v>
      </c>
      <c r="Q17" s="111" t="str">
        <f>IF(OR($K17="",$K17=0),"",RANK($K17,$K$5:$K$164,0))</f>
        <v/>
      </c>
      <c r="R17" s="111" t="str">
        <f>IF(OR($L17="",$L17=0),"",RANK($L17,$L$5:$L$164,0))</f>
        <v/>
      </c>
      <c r="S17" s="111">
        <f>IF(OR($M17="",$M17=0),"",RANK($M17,$M$5:$M$164,0))</f>
        <v>12</v>
      </c>
      <c r="T17" s="112" t="str">
        <f>IF(ISBLANK(A17),"",IF(ISNA(VLOOKUP(VLOOKUP($A17,Légende!$H:$J,3,FALSE),NOM_BF2,1,FALSE)),"AJOUTER L'ÉCOLE DANS LA SECTION 2",""))</f>
        <v/>
      </c>
      <c r="V17" t="str">
        <f>IF(N17=VLOOKUP(N17,Centre!$N$6:$N$16,1,FALSE),"OK","ATTENTION")</f>
        <v>OK</v>
      </c>
    </row>
    <row r="18" spans="1:25" ht="15.75" x14ac:dyDescent="0.25">
      <c r="A18" s="33" t="s">
        <v>92</v>
      </c>
      <c r="B18" s="55" t="s">
        <v>572</v>
      </c>
      <c r="C18" s="180">
        <v>27</v>
      </c>
      <c r="D18" s="178"/>
      <c r="E18" s="180"/>
      <c r="F18" s="180"/>
      <c r="G18" s="178"/>
      <c r="H18" s="180"/>
      <c r="I18" s="180"/>
      <c r="J18" s="71">
        <f>SUM(C18)+F18+I18</f>
        <v>27</v>
      </c>
      <c r="K18" s="71">
        <f>SUM(D18)+G18</f>
        <v>0</v>
      </c>
      <c r="L18" s="71">
        <f>SUM(E18)+H18</f>
        <v>0</v>
      </c>
      <c r="M18" s="70">
        <f>SUM(J18)+K18+L18</f>
        <v>27</v>
      </c>
      <c r="N18" s="139" t="str">
        <f>IF(ISNA(VLOOKUP(A18,Légende!$H:$J,3,FALSE)),"",VLOOKUP(A18,Légende!$H:$J,3,FALSE))</f>
        <v>LE BOISÉ</v>
      </c>
      <c r="P18" s="111">
        <f>IF(OR($J18="",$J18=0),"",RANK($J18,$J$5:$J$162,0))</f>
        <v>14</v>
      </c>
      <c r="Q18" s="111" t="str">
        <f>IF(OR($K18="",$K18=0),"",RANK($K18,$K$5:$K$162,0))</f>
        <v/>
      </c>
      <c r="R18" s="111" t="str">
        <f>IF(OR($L18="",$L18=0),"",RANK($L18,$L$5:$L$162,0))</f>
        <v/>
      </c>
      <c r="S18" s="111">
        <f>IF(OR($M18="",$M18=0),"",RANK($M18,$M$5:$M$162,0))</f>
        <v>14</v>
      </c>
      <c r="T18" s="112" t="str">
        <f>IF(ISBLANK(A18),"",IF(ISNA(VLOOKUP(VLOOKUP($A18,Légende!$H:$J,3,FALSE),NOM_CM2,1,FALSE)),"AJOUTER L'ÉCOLE DANS LA SECTION 2",""))</f>
        <v/>
      </c>
      <c r="V18" t="str">
        <f>IF(N18=VLOOKUP(N18,Centre!$N$18:$N$27,1,FALSE),"OK","ATTENTION")</f>
        <v>OK</v>
      </c>
    </row>
    <row r="19" spans="1:25" ht="15.75" x14ac:dyDescent="0.25">
      <c r="A19" s="132" t="s">
        <v>20</v>
      </c>
      <c r="B19" s="55" t="s">
        <v>745</v>
      </c>
      <c r="C19" s="180">
        <v>27</v>
      </c>
      <c r="D19" s="178"/>
      <c r="E19" s="180"/>
      <c r="F19" s="180"/>
      <c r="G19" s="178"/>
      <c r="H19" s="180"/>
      <c r="I19" s="180"/>
      <c r="J19" s="71">
        <f>SUM(C19)+F19+I19</f>
        <v>27</v>
      </c>
      <c r="K19" s="71">
        <f>SUM(D19)+G19</f>
        <v>0</v>
      </c>
      <c r="L19" s="71">
        <f>SUM(E19)+H19</f>
        <v>0</v>
      </c>
      <c r="M19" s="70">
        <f>SUM(J19)+K19+L19</f>
        <v>27</v>
      </c>
      <c r="N19" s="139" t="str">
        <f>IF(ISNA(VLOOKUP(A19,Légende!$H:$J,3,FALSE)),"",VLOOKUP(A19,Légende!$H:$J,3,FALSE))</f>
        <v>MONIQUE-PROULX</v>
      </c>
      <c r="P19" s="111">
        <f>IF(OR($J19="",$J19=0),"",RANK($J19,$J$5:$J$164,0))</f>
        <v>14</v>
      </c>
      <c r="Q19" s="111" t="str">
        <f>IF(OR($K19="",$K19=0),"",RANK($K19,$K$5:$K$164,0))</f>
        <v/>
      </c>
      <c r="R19" s="111" t="str">
        <f>IF(OR($L19="",$L19=0),"",RANK($L19,$L$5:$L$164,0))</f>
        <v/>
      </c>
      <c r="S19" s="111">
        <f>IF(OR($M19="",$M19=0),"",RANK($M19,$M$5:$M$164,0))</f>
        <v>14</v>
      </c>
      <c r="T19" s="112" t="str">
        <f>IF(ISBLANK(A19),"",IF(ISNA(VLOOKUP(VLOOKUP($A19,Légende!$H:$J,3,FALSE),NOM_BF2,1,FALSE)),"AJOUTER L'ÉCOLE DANS LA SECTION 2",""))</f>
        <v/>
      </c>
      <c r="V19" t="str">
        <f>IF(N19=VLOOKUP(N19,Centre!$P$6:$P$16,1,FALSE),"OK","ATTENTION")</f>
        <v>OK</v>
      </c>
    </row>
    <row r="20" spans="1:25" ht="15.75" x14ac:dyDescent="0.25">
      <c r="A20" s="132" t="s">
        <v>163</v>
      </c>
      <c r="B20" s="55" t="s">
        <v>725</v>
      </c>
      <c r="C20" s="180">
        <v>26</v>
      </c>
      <c r="D20" s="178"/>
      <c r="E20" s="180"/>
      <c r="F20" s="180"/>
      <c r="G20" s="178"/>
      <c r="H20" s="180"/>
      <c r="I20" s="180"/>
      <c r="J20" s="71">
        <f>SUM(C20)+F20+I20</f>
        <v>26</v>
      </c>
      <c r="K20" s="71">
        <f>SUM(D20)+G20</f>
        <v>0</v>
      </c>
      <c r="L20" s="71">
        <f>SUM(E20)+H20</f>
        <v>0</v>
      </c>
      <c r="M20" s="70">
        <f>SUM(J20)+K20+L20</f>
        <v>26</v>
      </c>
      <c r="N20" s="139" t="str">
        <f>IF(ISNA(VLOOKUP(A20,Légende!$H:$J,3,FALSE)),"",VLOOKUP(A20,Légende!$H:$J,3,FALSE))</f>
        <v>STE-MARIE</v>
      </c>
      <c r="P20" s="111">
        <f>IF(OR($J20="",$J20=0),"",RANK($J20,$J$5:$J$95,0))</f>
        <v>16</v>
      </c>
      <c r="Q20" s="111" t="str">
        <f>IF(OR($K20="",$K20=0),"",RANK($K20,$K$5:$K$95,0))</f>
        <v/>
      </c>
      <c r="R20" s="111" t="str">
        <f>IF(OR($L20="",$L20=0),"",RANK($L20,$L$5:$L$95,0))</f>
        <v/>
      </c>
      <c r="S20" s="111">
        <f>IF(OR($M20="",$M20=0),"",RANK($M20,$M$5:$M$95,0))</f>
        <v>16</v>
      </c>
      <c r="T20" s="112" t="str">
        <f>IF(ISBLANK(A20),"",IF(ISNA(VLOOKUP(VLOOKUP($A20,Légende!$H:$J,3,FALSE),NOM_BF2,1,FALSE)),"AJOUTER L'ÉCOLE DANS LA SECTION 2",""))</f>
        <v/>
      </c>
      <c r="V20" t="str">
        <f>IF(N20=VLOOKUP(N20,Centre!$P$6:$P$16,1,FALSE),"OK","ATTENTION")</f>
        <v>OK</v>
      </c>
    </row>
    <row r="21" spans="1:25" ht="15.75" x14ac:dyDescent="0.25">
      <c r="A21" s="132" t="s">
        <v>20</v>
      </c>
      <c r="B21" s="55" t="s">
        <v>742</v>
      </c>
      <c r="C21" s="180">
        <v>26</v>
      </c>
      <c r="D21" s="178"/>
      <c r="E21" s="180"/>
      <c r="F21" s="180"/>
      <c r="G21" s="178"/>
      <c r="H21" s="180"/>
      <c r="I21" s="180"/>
      <c r="J21" s="71">
        <f>SUM(C21)+F21+I21</f>
        <v>26</v>
      </c>
      <c r="K21" s="71">
        <f>SUM(D21)+G21</f>
        <v>0</v>
      </c>
      <c r="L21" s="71">
        <f>SUM(E21)+H21</f>
        <v>0</v>
      </c>
      <c r="M21" s="70">
        <f>SUM(J21)+K21+L21</f>
        <v>26</v>
      </c>
      <c r="N21" s="139" t="str">
        <f>IF(ISNA(VLOOKUP(A21,Légende!$H:$J,3,FALSE)),"",VLOOKUP(A21,Légende!$H:$J,3,FALSE))</f>
        <v>MONIQUE-PROULX</v>
      </c>
      <c r="P21" s="111">
        <f>IF(OR($J21="",$J21=0),"",RANK($J21,$J$5:$J$164,0))</f>
        <v>16</v>
      </c>
      <c r="Q21" s="111" t="str">
        <f>IF(OR($K21="",$K21=0),"",RANK($K21,$K$5:$K$164,0))</f>
        <v/>
      </c>
      <c r="R21" s="111" t="str">
        <f>IF(OR($L21="",$L21=0),"",RANK($L21,$L$5:$L$164,0))</f>
        <v/>
      </c>
      <c r="S21" s="111">
        <f>IF(OR($M21="",$M21=0),"",RANK($M21,$M$5:$M$164,0))</f>
        <v>16</v>
      </c>
      <c r="T21" s="112" t="str">
        <f>IF(ISBLANK(A21),"",IF(ISNA(VLOOKUP(VLOOKUP($A21,Légende!$H:$J,3,FALSE),NOM_BF2,1,FALSE)),"AJOUTER L'ÉCOLE DANS LA SECTION 2",""))</f>
        <v/>
      </c>
      <c r="V21" t="str">
        <f>IF(N21=VLOOKUP(N21,Centre!$P$6:$P$16,1,FALSE),"OK","ATTENTION")</f>
        <v>OK</v>
      </c>
    </row>
    <row r="22" spans="1:25" ht="15.75" x14ac:dyDescent="0.25">
      <c r="A22" s="132" t="s">
        <v>25</v>
      </c>
      <c r="B22" s="240" t="s">
        <v>798</v>
      </c>
      <c r="C22" s="180">
        <v>26</v>
      </c>
      <c r="D22" s="178"/>
      <c r="E22" s="180"/>
      <c r="F22" s="180"/>
      <c r="G22" s="178"/>
      <c r="H22" s="180"/>
      <c r="I22" s="180"/>
      <c r="J22" s="71">
        <f>SUM(C22)+F22+I22</f>
        <v>26</v>
      </c>
      <c r="K22" s="71">
        <f>SUM(D22)+G22</f>
        <v>0</v>
      </c>
      <c r="L22" s="71">
        <f>SUM(E22)+H22</f>
        <v>0</v>
      </c>
      <c r="M22" s="70">
        <f>SUM(J22)+K22+L22</f>
        <v>26</v>
      </c>
      <c r="N22" s="139" t="str">
        <f>IF(ISNA(VLOOKUP(A22,Légende!$H:$J,3,FALSE)),"",VLOOKUP(A22,Légende!$H:$J,3,FALSE))</f>
        <v>TANDEM</v>
      </c>
      <c r="P22" s="111">
        <f>IF(OR($J22="",$J22=0),"",RANK($J22,$J$5:$J$96,0))</f>
        <v>16</v>
      </c>
      <c r="Q22" s="111" t="str">
        <f>IF(OR($K22="",$K22=0),"",RANK($K22,$K$5:$K$96,0))</f>
        <v/>
      </c>
      <c r="R22" s="111" t="str">
        <f>IF(OR($L22="",$L22=0),"",RANK($L22,$L$5:$L$96,0))</f>
        <v/>
      </c>
      <c r="S22" s="111">
        <f>IF(OR($M22="",$M22=0),"",RANK($M22,$M$5:$M$96,0))</f>
        <v>16</v>
      </c>
      <c r="T22" s="112"/>
      <c r="V22" t="str">
        <f>IF(N22=VLOOKUP(N22,Centre!$P$6:$P$16,1,FALSE),"OK","ATTENTION")</f>
        <v>OK</v>
      </c>
    </row>
    <row r="23" spans="1:25" ht="15.75" x14ac:dyDescent="0.25">
      <c r="A23" s="132" t="s">
        <v>163</v>
      </c>
      <c r="B23" s="55" t="s">
        <v>724</v>
      </c>
      <c r="C23" s="180">
        <v>25</v>
      </c>
      <c r="D23" s="178"/>
      <c r="E23" s="180"/>
      <c r="F23" s="180"/>
      <c r="G23" s="178"/>
      <c r="H23" s="180"/>
      <c r="I23" s="180"/>
      <c r="J23" s="71">
        <f>SUM(C23)+F23+I23</f>
        <v>25</v>
      </c>
      <c r="K23" s="71">
        <f>SUM(D23)+G23</f>
        <v>0</v>
      </c>
      <c r="L23" s="71">
        <f>SUM(E23)+H23</f>
        <v>0</v>
      </c>
      <c r="M23" s="70">
        <f>SUM(J23)+K23+L23</f>
        <v>25</v>
      </c>
      <c r="N23" s="139" t="str">
        <f>IF(ISNA(VLOOKUP(A23,Légende!$H:$J,3,FALSE)),"",VLOOKUP(A23,Légende!$H:$J,3,FALSE))</f>
        <v>STE-MARIE</v>
      </c>
      <c r="P23" s="111">
        <f>IF(OR($J23="",$J23=0),"",RANK($J23,$J$5:$J$95,0))</f>
        <v>19</v>
      </c>
      <c r="Q23" s="111" t="str">
        <f>IF(OR($K23="",$K23=0),"",RANK($K23,$K$5:$K$95,0))</f>
        <v/>
      </c>
      <c r="R23" s="111" t="str">
        <f>IF(OR($L23="",$L23=0),"",RANK($L23,$L$5:$L$95,0))</f>
        <v/>
      </c>
      <c r="S23" s="111">
        <f>IF(OR($M23="",$M23=0),"",RANK($M23,$M$5:$M$95,0))</f>
        <v>19</v>
      </c>
      <c r="T23" s="112" t="str">
        <f>IF(ISBLANK(A23),"",IF(ISNA(VLOOKUP(VLOOKUP($A23,Légende!$H:$J,3,FALSE),NOM_BF2,1,FALSE)),"AJOUTER L'ÉCOLE DANS LA SECTION 2",""))</f>
        <v/>
      </c>
      <c r="V23" t="str">
        <f>IF(N23=VLOOKUP(N23,Centre!$P$6:$P$16,1,FALSE),"OK","ATTENTION")</f>
        <v>OK</v>
      </c>
    </row>
    <row r="24" spans="1:25" ht="15.75" x14ac:dyDescent="0.25">
      <c r="A24" s="132" t="s">
        <v>25</v>
      </c>
      <c r="B24" s="55" t="s">
        <v>796</v>
      </c>
      <c r="C24" s="180">
        <v>25</v>
      </c>
      <c r="D24" s="178"/>
      <c r="E24" s="180"/>
      <c r="F24" s="180"/>
      <c r="G24" s="178"/>
      <c r="H24" s="180"/>
      <c r="I24" s="180"/>
      <c r="J24" s="71">
        <f>SUM(C24)+F24+I24</f>
        <v>25</v>
      </c>
      <c r="K24" s="71">
        <f>SUM(D24)+G24</f>
        <v>0</v>
      </c>
      <c r="L24" s="71">
        <f>SUM(E24)+H24</f>
        <v>0</v>
      </c>
      <c r="M24" s="70">
        <f>SUM(J24)+K24+L24</f>
        <v>25</v>
      </c>
      <c r="N24" s="139" t="str">
        <f>IF(ISNA(VLOOKUP(A24,Légende!$H:$J,3,FALSE)),"",VLOOKUP(A24,Légende!$H:$J,3,FALSE))</f>
        <v>TANDEM</v>
      </c>
      <c r="P24" s="111">
        <f>IF(OR($J24="",$J24=0),"",RANK($J24,$J$5:$J$96,0))</f>
        <v>19</v>
      </c>
      <c r="Q24" s="111" t="str">
        <f>IF(OR($K24="",$K24=0),"",RANK($K24,$K$5:$K$96,0))</f>
        <v/>
      </c>
      <c r="R24" s="111" t="str">
        <f>IF(OR($L24="",$L24=0),"",RANK($L24,$L$5:$L$96,0))</f>
        <v/>
      </c>
      <c r="S24" s="111">
        <f>IF(OR($M24="",$M24=0),"",RANK($M24,$M$5:$M$96,0))</f>
        <v>19</v>
      </c>
      <c r="T24" s="112"/>
      <c r="V24" t="str">
        <f>IF(N24=VLOOKUP(N24,Centre!$P$6:$P$16,1,FALSE),"OK","ATTENTION")</f>
        <v>OK</v>
      </c>
    </row>
    <row r="25" spans="1:25" ht="15.75" x14ac:dyDescent="0.25">
      <c r="A25" s="132" t="s">
        <v>17</v>
      </c>
      <c r="B25" s="55" t="s">
        <v>711</v>
      </c>
      <c r="C25" s="180">
        <v>24</v>
      </c>
      <c r="D25" s="178"/>
      <c r="E25" s="180"/>
      <c r="F25" s="180"/>
      <c r="G25" s="178"/>
      <c r="H25" s="180"/>
      <c r="I25" s="180"/>
      <c r="J25" s="71">
        <f>SUM(C25)+F25+I25</f>
        <v>24</v>
      </c>
      <c r="K25" s="71">
        <f>SUM(D25)+G25</f>
        <v>0</v>
      </c>
      <c r="L25" s="71">
        <f>SUM(E25)+H25</f>
        <v>0</v>
      </c>
      <c r="M25" s="70">
        <f>SUM(J25)+K25+L25</f>
        <v>24</v>
      </c>
      <c r="N25" s="139" t="str">
        <f>IF(ISNA(VLOOKUP(A25,Légende!$H:$J,3,FALSE)),"",VLOOKUP(A25,Légende!$H:$J,3,FALSE))</f>
        <v>LA SAMARE</v>
      </c>
      <c r="P25" s="111">
        <f>IF(OR($J25="",$J25=0),"",RANK($J25,$J$5:$J$110,0))</f>
        <v>21</v>
      </c>
      <c r="Q25" s="111" t="str">
        <f>IF(OR($K25="",$K25=0),"",RANK($K25,$K$5:$K$110,0))</f>
        <v/>
      </c>
      <c r="R25" s="111" t="str">
        <f>IF(OR($L25="",$L25=0),"",RANK($L25,$L$5:$L$110,0))</f>
        <v/>
      </c>
      <c r="S25" s="111">
        <f>IF(OR($M25="",$M25=0),"",RANK($M25,$M$5:$M$110,0))</f>
        <v>21</v>
      </c>
      <c r="T25" s="112"/>
      <c r="V25" t="str">
        <f>IF(N25=VLOOKUP(N25,Centre!$N$6:$N$16,1,FALSE),"OK","ATTENTION")</f>
        <v>OK</v>
      </c>
      <c r="Y25" s="5"/>
    </row>
    <row r="26" spans="1:25" ht="15.75" x14ac:dyDescent="0.25">
      <c r="A26" s="33" t="s">
        <v>92</v>
      </c>
      <c r="B26" s="56" t="s">
        <v>804</v>
      </c>
      <c r="C26" s="180">
        <v>24</v>
      </c>
      <c r="D26" s="178"/>
      <c r="E26" s="180"/>
      <c r="F26" s="180"/>
      <c r="G26" s="178"/>
      <c r="H26" s="180"/>
      <c r="I26" s="180"/>
      <c r="J26" s="71">
        <f>SUM(C26)+F26+I26</f>
        <v>24</v>
      </c>
      <c r="K26" s="71">
        <f>SUM(D26)+G26</f>
        <v>0</v>
      </c>
      <c r="L26" s="71">
        <f>SUM(E26)+H26</f>
        <v>0</v>
      </c>
      <c r="M26" s="70">
        <f>SUM(J26)+K26+L26</f>
        <v>24</v>
      </c>
      <c r="N26" s="139" t="str">
        <f>IF(ISNA(VLOOKUP(A26,Légende!$H:$J,3,FALSE)),"",VLOOKUP(A26,Légende!$H:$J,3,FALSE))</f>
        <v>LE BOISÉ</v>
      </c>
      <c r="P26" s="111">
        <f>IF(OR($J26="",$J26=0),"",RANK($J26,$J$5:$J$162,0))</f>
        <v>21</v>
      </c>
      <c r="Q26" s="111" t="str">
        <f>IF(OR($K26="",$K26=0),"",RANK($K26,$K$5:$K$162,0))</f>
        <v/>
      </c>
      <c r="R26" s="111" t="str">
        <f>IF(OR($L26="",$L26=0),"",RANK($L26,$L$5:$L$162,0))</f>
        <v/>
      </c>
      <c r="S26" s="111">
        <f>IF(OR($M26="",$M26=0),"",RANK($M26,$M$5:$M$162,0))</f>
        <v>21</v>
      </c>
      <c r="T26" s="112" t="str">
        <f>IF(ISBLANK(A26),"",IF(ISNA(VLOOKUP(VLOOKUP($A26,Légende!$H:$J,3,FALSE),NOM_CM2,1,FALSE)),"AJOUTER L'ÉCOLE DANS LA SECTION 2",""))</f>
        <v/>
      </c>
      <c r="V26" t="str">
        <f>IF(N26=VLOOKUP(N26,Centre!$N$18:$N$27,1,FALSE),"OK","ATTENTION")</f>
        <v>OK</v>
      </c>
      <c r="Y26" s="5"/>
    </row>
    <row r="27" spans="1:25" ht="15.75" x14ac:dyDescent="0.25">
      <c r="A27" s="132" t="s">
        <v>25</v>
      </c>
      <c r="B27" s="56" t="s">
        <v>813</v>
      </c>
      <c r="C27" s="180">
        <v>23</v>
      </c>
      <c r="D27" s="178"/>
      <c r="E27" s="180"/>
      <c r="F27" s="180"/>
      <c r="G27" s="178"/>
      <c r="H27" s="180"/>
      <c r="I27" s="180"/>
      <c r="J27" s="71">
        <f>SUM(C27)+F27+I27</f>
        <v>23</v>
      </c>
      <c r="K27" s="71">
        <f>SUM(D27)+G27</f>
        <v>0</v>
      </c>
      <c r="L27" s="71">
        <f>SUM(E27)+H27</f>
        <v>0</v>
      </c>
      <c r="M27" s="70">
        <f>SUM(J27)+K27+L27</f>
        <v>23</v>
      </c>
      <c r="N27" s="139" t="str">
        <f>IF(ISNA(VLOOKUP(A27,Légende!$H:$J,3,FALSE)),"",VLOOKUP(A27,Légende!$H:$J,3,FALSE))</f>
        <v>TANDEM</v>
      </c>
      <c r="P27" s="111">
        <f>IF(OR($J27="",$J27=0),"",RANK($J27,$J$5:$J$96,0))</f>
        <v>23</v>
      </c>
      <c r="Q27" s="111" t="str">
        <f>IF(OR($K27="",$K27=0),"",RANK($K27,$K$5:$K$96,0))</f>
        <v/>
      </c>
      <c r="R27" s="111" t="str">
        <f>IF(OR($L27="",$L27=0),"",RANK($L27,$L$5:$L$96,0))</f>
        <v/>
      </c>
      <c r="S27" s="111">
        <f>IF(OR($M27="",$M27=0),"",RANK($M27,$M$5:$M$96,0))</f>
        <v>23</v>
      </c>
      <c r="T27" s="112"/>
      <c r="V27" t="str">
        <f>IF(N27=VLOOKUP(N27,Centre!$P$6:$P$16,1,FALSE),"OK","ATTENTION")</f>
        <v>OK</v>
      </c>
      <c r="Y27" s="5"/>
    </row>
    <row r="28" spans="1:25" ht="16.5" customHeight="1" x14ac:dyDescent="0.25">
      <c r="A28" s="132" t="s">
        <v>25</v>
      </c>
      <c r="B28" s="55" t="s">
        <v>799</v>
      </c>
      <c r="C28" s="180">
        <v>23</v>
      </c>
      <c r="D28" s="178"/>
      <c r="E28" s="180"/>
      <c r="F28" s="180"/>
      <c r="G28" s="178"/>
      <c r="H28" s="180"/>
      <c r="I28" s="180"/>
      <c r="J28" s="71">
        <f>SUM(C28)+F28+I28</f>
        <v>23</v>
      </c>
      <c r="K28" s="71">
        <f>SUM(D28)+G28</f>
        <v>0</v>
      </c>
      <c r="L28" s="71">
        <f>SUM(E28)+H28</f>
        <v>0</v>
      </c>
      <c r="M28" s="70">
        <f>SUM(J28)+K28+L28</f>
        <v>23</v>
      </c>
      <c r="N28" s="139" t="str">
        <f>IF(ISNA(VLOOKUP(A28,Légende!$H:$J,3,FALSE)),"",VLOOKUP(A28,Légende!$H:$J,3,FALSE))</f>
        <v>TANDEM</v>
      </c>
      <c r="P28" s="111">
        <f>IF(OR($J28="",$J28=0),"",RANK($J28,$J$5:$J$96,0))</f>
        <v>23</v>
      </c>
      <c r="Q28" s="111" t="str">
        <f>IF(OR($K28="",$K28=0),"",RANK($K28,$K$5:$K$96,0))</f>
        <v/>
      </c>
      <c r="R28" s="111" t="str">
        <f>IF(OR($L28="",$L28=0),"",RANK($L28,$L$5:$L$96,0))</f>
        <v/>
      </c>
      <c r="S28" s="111">
        <f>IF(OR($M28="",$M28=0),"",RANK($M28,$M$5:$M$96,0))</f>
        <v>23</v>
      </c>
      <c r="T28" s="112"/>
      <c r="V28" t="str">
        <f>IF(N28=VLOOKUP(N28,Centre!$P$6:$P$16,1,FALSE),"OK","ATTENTION")</f>
        <v>OK</v>
      </c>
    </row>
    <row r="29" spans="1:25" ht="16.5" customHeight="1" x14ac:dyDescent="0.25">
      <c r="A29" s="33" t="s">
        <v>3</v>
      </c>
      <c r="B29" s="55" t="s">
        <v>771</v>
      </c>
      <c r="C29" s="180">
        <v>22</v>
      </c>
      <c r="D29" s="178"/>
      <c r="E29" s="180"/>
      <c r="F29" s="180"/>
      <c r="G29" s="178"/>
      <c r="H29" s="180"/>
      <c r="I29" s="180"/>
      <c r="J29" s="71">
        <f>SUM(C29)+F29+I29</f>
        <v>22</v>
      </c>
      <c r="K29" s="71">
        <f>SUM(D29)+G29</f>
        <v>0</v>
      </c>
      <c r="L29" s="71">
        <f>SUM(E29)+H29</f>
        <v>0</v>
      </c>
      <c r="M29" s="70">
        <f>SUM(J29)+K29+L29</f>
        <v>22</v>
      </c>
      <c r="N29" s="139" t="str">
        <f>IF(ISNA(VLOOKUP(A29,Légende!$H:$J,3,FALSE)),"",VLOOKUP(A29,Légende!$H:$J,3,FALSE))</f>
        <v>DU BOSQUET</v>
      </c>
      <c r="P29" s="220">
        <f>IF(OR($J29="",$J29=0),"",RANK($J29,$J$5:$J$154,0))</f>
        <v>25</v>
      </c>
      <c r="Q29" s="220" t="str">
        <f>IF(OR($K29="",$K29=0),"",RANK($K29,$K$5:$K$154,0))</f>
        <v/>
      </c>
      <c r="R29" s="220" t="str">
        <f>IF(OR($L29="",$L29=0),"",RANK($L29,$L$5:$L$154,0))</f>
        <v/>
      </c>
      <c r="S29" s="220">
        <f>IF(OR($M29="",$M29=0),"",RANK($M29,$M$5:$M$154,0))</f>
        <v>25</v>
      </c>
      <c r="T29" s="112"/>
      <c r="V29" t="str">
        <f>IF(N29=VLOOKUP(N29,Centre!$R$18:$R$28,1,FALSE),"OK","ATTENTION")</f>
        <v>OK</v>
      </c>
    </row>
    <row r="30" spans="1:25" ht="16.5" customHeight="1" x14ac:dyDescent="0.25">
      <c r="A30" s="132" t="s">
        <v>25</v>
      </c>
      <c r="B30" s="55" t="s">
        <v>797</v>
      </c>
      <c r="C30" s="180">
        <v>21</v>
      </c>
      <c r="D30" s="178"/>
      <c r="E30" s="180"/>
      <c r="F30" s="180"/>
      <c r="G30" s="178"/>
      <c r="H30" s="180"/>
      <c r="I30" s="180"/>
      <c r="J30" s="71">
        <f>SUM(C30)+F30+I30</f>
        <v>21</v>
      </c>
      <c r="K30" s="71">
        <f>SUM(D30)+G30</f>
        <v>0</v>
      </c>
      <c r="L30" s="71">
        <f>SUM(E30)+H30</f>
        <v>0</v>
      </c>
      <c r="M30" s="70">
        <f>SUM(J30)+K30+L30</f>
        <v>21</v>
      </c>
      <c r="N30" s="139" t="str">
        <f>IF(ISNA(VLOOKUP(A30,Légende!$H:$J,3,FALSE)),"",VLOOKUP(A30,Légende!$H:$J,3,FALSE))</f>
        <v>TANDEM</v>
      </c>
      <c r="P30" s="111">
        <f>IF(OR($J30="",$J30=0),"",RANK($J30,$J$5:$J$96,0))</f>
        <v>26</v>
      </c>
      <c r="Q30" s="111" t="str">
        <f>IF(OR($K30="",$K30=0),"",RANK($K30,$K$5:$K$96,0))</f>
        <v/>
      </c>
      <c r="R30" s="111" t="str">
        <f>IF(OR($L30="",$L30=0),"",RANK($L30,$L$5:$L$96,0))</f>
        <v/>
      </c>
      <c r="S30" s="111">
        <f>IF(OR($M30="",$M30=0),"",RANK($M30,$M$5:$M$96,0))</f>
        <v>26</v>
      </c>
      <c r="T30" s="112"/>
      <c r="V30" t="str">
        <f>IF(N30=VLOOKUP(N30,Centre!$P$6:$P$16,1,FALSE),"OK","ATTENTION")</f>
        <v>OK</v>
      </c>
    </row>
    <row r="31" spans="1:25" ht="16.5" customHeight="1" x14ac:dyDescent="0.25">
      <c r="A31" s="33" t="s">
        <v>3</v>
      </c>
      <c r="B31" s="55" t="s">
        <v>772</v>
      </c>
      <c r="C31" s="180">
        <v>20</v>
      </c>
      <c r="D31" s="178"/>
      <c r="E31" s="180"/>
      <c r="F31" s="180"/>
      <c r="G31" s="178"/>
      <c r="H31" s="180"/>
      <c r="I31" s="180"/>
      <c r="J31" s="71">
        <f>SUM(C31)+F31+I31</f>
        <v>20</v>
      </c>
      <c r="K31" s="71">
        <f>SUM(D31)+G31</f>
        <v>0</v>
      </c>
      <c r="L31" s="71">
        <f>SUM(E31)+H31</f>
        <v>0</v>
      </c>
      <c r="M31" s="70">
        <f>SUM(J31)+K31+L31</f>
        <v>20</v>
      </c>
      <c r="N31" s="139" t="str">
        <f>IF(ISNA(VLOOKUP(A31,Légende!$H:$J,3,FALSE)),"",VLOOKUP(A31,Légende!$H:$J,3,FALSE))</f>
        <v>DU BOSQUET</v>
      </c>
      <c r="P31" s="220">
        <f>IF(OR($J31="",$J31=0),"",RANK($J31,$J$5:$J$154,0))</f>
        <v>27</v>
      </c>
      <c r="Q31" s="220" t="str">
        <f>IF(OR($K31="",$K31=0),"",RANK($K31,$K$5:$K$154,0))</f>
        <v/>
      </c>
      <c r="R31" s="220" t="str">
        <f>IF(OR($L31="",$L31=0),"",RANK($L31,$L$5:$L$154,0))</f>
        <v/>
      </c>
      <c r="S31" s="220">
        <f>IF(OR($M31="",$M31=0),"",RANK($M31,$M$5:$M$154,0))</f>
        <v>27</v>
      </c>
      <c r="T31" s="112"/>
      <c r="V31" t="str">
        <f>IF(N31=VLOOKUP(N31,Centre!$R$18:$R$28,1,FALSE),"OK","ATTENTION")</f>
        <v>OK</v>
      </c>
    </row>
    <row r="32" spans="1:25" ht="16.5" customHeight="1" x14ac:dyDescent="0.25">
      <c r="A32" s="132" t="s">
        <v>16</v>
      </c>
      <c r="B32" s="55" t="s">
        <v>695</v>
      </c>
      <c r="C32" s="180"/>
      <c r="D32" s="178"/>
      <c r="E32" s="180"/>
      <c r="F32" s="180"/>
      <c r="G32" s="178"/>
      <c r="H32" s="180"/>
      <c r="I32" s="180"/>
      <c r="J32" s="71">
        <f>SUM(C32)+F32+I32</f>
        <v>0</v>
      </c>
      <c r="K32" s="71">
        <f>SUM(D32)+G32</f>
        <v>0</v>
      </c>
      <c r="L32" s="71">
        <f>SUM(E32)+H32</f>
        <v>0</v>
      </c>
      <c r="M32" s="70">
        <f>SUM(J32)+K32+L32</f>
        <v>0</v>
      </c>
      <c r="N32" s="139" t="str">
        <f>IF(ISNA(VLOOKUP(A32,Légende!$H:$J,3,FALSE)),"",VLOOKUP(A32,Légende!$H:$J,3,FALSE))</f>
        <v>MARIE-RIVIER</v>
      </c>
      <c r="P32" s="111" t="str">
        <f>IF(OR($J32="",$J32=0),"",RANK($J32,$J$5:$J$100,0))</f>
        <v/>
      </c>
      <c r="Q32" s="111" t="str">
        <f>IF(OR($K32="",$K32=0),"",RANK($K32,$K$5:$K$100,0))</f>
        <v/>
      </c>
      <c r="R32" s="111" t="str">
        <f>IF(OR($L32="",$L32=0),"",RANK($L32,$L$5:$L$100,0))</f>
        <v/>
      </c>
      <c r="S32" s="111" t="str">
        <f>IF(OR($M32="",$M32=0),"",RANK($M32,$M$5:$M$100,0))</f>
        <v/>
      </c>
      <c r="T32" s="112" t="str">
        <f>IF(ISBLANK(A32),"",IF(ISNA(VLOOKUP(VLOOKUP($A32,Légende!$H:$J,3,FALSE),NOM_BM2,1,FALSE)),"AJOUTER L'ÉCOLE DANS LA SECTION 2",""))</f>
        <v/>
      </c>
      <c r="V32" t="str">
        <f>IF(N32=VLOOKUP(N32,Centre!$P$6:$P$16,1,FALSE),"OK","ATTENTION")</f>
        <v>OK</v>
      </c>
    </row>
    <row r="33" spans="1:22" ht="16.5" customHeight="1" x14ac:dyDescent="0.25">
      <c r="A33" s="132" t="s">
        <v>20</v>
      </c>
      <c r="B33" s="55" t="s">
        <v>743</v>
      </c>
      <c r="C33" s="180"/>
      <c r="D33" s="178"/>
      <c r="E33" s="180"/>
      <c r="F33" s="180"/>
      <c r="G33" s="178"/>
      <c r="H33" s="180"/>
      <c r="I33" s="180"/>
      <c r="J33" s="71">
        <f>SUM(C33)+F33+I33</f>
        <v>0</v>
      </c>
      <c r="K33" s="71">
        <f>SUM(D33)+G33</f>
        <v>0</v>
      </c>
      <c r="L33" s="71">
        <f>SUM(E33)+H33</f>
        <v>0</v>
      </c>
      <c r="M33" s="70">
        <f>SUM(J33)+K33+L33</f>
        <v>0</v>
      </c>
      <c r="N33" s="139" t="str">
        <f>IF(ISNA(VLOOKUP(A33,Légende!$H:$J,3,FALSE)),"",VLOOKUP(A33,Légende!$H:$J,3,FALSE))</f>
        <v>MONIQUE-PROULX</v>
      </c>
      <c r="P33" s="111" t="str">
        <f>IF(OR($J33="",$J33=0),"",RANK($J33,$J$5:$J$164,0))</f>
        <v/>
      </c>
      <c r="Q33" s="111" t="str">
        <f>IF(OR($K33="",$K33=0),"",RANK($K33,$K$5:$K$164,0))</f>
        <v/>
      </c>
      <c r="R33" s="111" t="str">
        <f>IF(OR($L33="",$L33=0),"",RANK($L33,$L$5:$L$164,0))</f>
        <v/>
      </c>
      <c r="S33" s="111" t="str">
        <f>IF(OR($M33="",$M33=0),"",RANK($M33,$M$5:$M$164,0))</f>
        <v/>
      </c>
      <c r="T33" s="112" t="str">
        <f>IF(ISBLANK(A33),"",IF(ISNA(VLOOKUP(VLOOKUP($A33,Légende!$H:$J,3,FALSE),NOM_BF2,1,FALSE)),"AJOUTER L'ÉCOLE DANS LA SECTION 2",""))</f>
        <v/>
      </c>
      <c r="V33" t="str">
        <f>IF(N33=VLOOKUP(N33,Centre!$P$6:$P$16,1,FALSE),"OK","ATTENTION")</f>
        <v>OK</v>
      </c>
    </row>
    <row r="34" spans="1:22" ht="16.5" customHeight="1" x14ac:dyDescent="0.25">
      <c r="A34" s="132" t="s">
        <v>20</v>
      </c>
      <c r="B34" s="55" t="s">
        <v>744</v>
      </c>
      <c r="C34" s="180"/>
      <c r="D34" s="178"/>
      <c r="E34" s="180"/>
      <c r="F34" s="180"/>
      <c r="G34" s="178"/>
      <c r="H34" s="180"/>
      <c r="I34" s="180"/>
      <c r="J34" s="71">
        <f>SUM(C34)+F34+I34</f>
        <v>0</v>
      </c>
      <c r="K34" s="71">
        <f>SUM(D34)+G34</f>
        <v>0</v>
      </c>
      <c r="L34" s="71">
        <f>SUM(E34)+H34</f>
        <v>0</v>
      </c>
      <c r="M34" s="70">
        <f>SUM(J34)+K34+L34</f>
        <v>0</v>
      </c>
      <c r="N34" s="139" t="str">
        <f>IF(ISNA(VLOOKUP(A34,Légende!$H:$J,3,FALSE)),"",VLOOKUP(A34,Légende!$H:$J,3,FALSE))</f>
        <v>MONIQUE-PROULX</v>
      </c>
      <c r="P34" s="111" t="str">
        <f>IF(OR($J34="",$J34=0),"",RANK($J34,$J$5:$J$164,0))</f>
        <v/>
      </c>
      <c r="Q34" s="111" t="str">
        <f>IF(OR($K34="",$K34=0),"",RANK($K34,$K$5:$K$164,0))</f>
        <v/>
      </c>
      <c r="R34" s="111" t="str">
        <f>IF(OR($L34="",$L34=0),"",RANK($L34,$L$5:$L$164,0))</f>
        <v/>
      </c>
      <c r="S34" s="111" t="str">
        <f>IF(OR($M34="",$M34=0),"",RANK($M34,$M$5:$M$164,0))</f>
        <v/>
      </c>
      <c r="T34" s="112" t="str">
        <f>IF(ISBLANK(A34),"",IF(ISNA(VLOOKUP(VLOOKUP($A34,Légende!$H:$J,3,FALSE),NOM_BF2,1,FALSE)),"AJOUTER L'ÉCOLE DANS LA SECTION 2",""))</f>
        <v/>
      </c>
      <c r="V34" t="str">
        <f>IF(N34=VLOOKUP(N34,Centre!$P$6:$P$16,1,FALSE),"OK","ATTENTION")</f>
        <v>OK</v>
      </c>
    </row>
    <row r="35" spans="1:22" ht="15.75" x14ac:dyDescent="0.25">
      <c r="A35" s="132" t="s">
        <v>25</v>
      </c>
      <c r="B35" s="55" t="s">
        <v>795</v>
      </c>
      <c r="C35" s="180"/>
      <c r="D35" s="178"/>
      <c r="E35" s="180"/>
      <c r="F35" s="180"/>
      <c r="G35" s="178"/>
      <c r="H35" s="180"/>
      <c r="I35" s="180"/>
      <c r="J35" s="71">
        <f>SUM(C35)+F35+I35</f>
        <v>0</v>
      </c>
      <c r="K35" s="71">
        <f>SUM(D35)+G35</f>
        <v>0</v>
      </c>
      <c r="L35" s="71">
        <f>SUM(E35)+H35</f>
        <v>0</v>
      </c>
      <c r="M35" s="70">
        <f>SUM(J35)+K35+L35</f>
        <v>0</v>
      </c>
      <c r="N35" s="139" t="str">
        <f>IF(ISNA(VLOOKUP(A35,Légende!$H:$J,3,FALSE)),"",VLOOKUP(A35,Légende!$H:$J,3,FALSE))</f>
        <v>TANDEM</v>
      </c>
      <c r="P35" s="111" t="str">
        <f>IF(OR($J35="",$J35=0),"",RANK($J35,$J$5:$J$96,0))</f>
        <v/>
      </c>
      <c r="Q35" s="111" t="str">
        <f>IF(OR($K35="",$K35=0),"",RANK($K35,$K$5:$K$96,0))</f>
        <v/>
      </c>
      <c r="R35" s="111" t="str">
        <f>IF(OR($L35="",$L35=0),"",RANK($L35,$L$5:$L$96,0))</f>
        <v/>
      </c>
      <c r="S35" s="111" t="str">
        <f>IF(OR($M35="",$M35=0),"",RANK($M35,$M$5:$M$96,0))</f>
        <v/>
      </c>
      <c r="T35" s="112"/>
      <c r="V35" t="str">
        <f>IF(N35=VLOOKUP(N35,Centre!$P$6:$P$16,1,FALSE),"OK","ATTENTION")</f>
        <v>OK</v>
      </c>
    </row>
    <row r="36" spans="1:22" ht="15.75" x14ac:dyDescent="0.25">
      <c r="A36" s="33"/>
      <c r="B36" s="3"/>
      <c r="C36" s="2"/>
      <c r="D36" s="2"/>
      <c r="E36" s="2"/>
      <c r="F36" s="2"/>
      <c r="G36" s="2"/>
      <c r="H36" s="2"/>
      <c r="I36" s="2"/>
      <c r="J36" s="18"/>
      <c r="K36" s="18"/>
      <c r="L36" s="18"/>
      <c r="M36" s="18"/>
      <c r="N36" s="138"/>
      <c r="P36" s="39" t="str">
        <f>IF($J36="","",RANK($J36,$J$5:$J$164,0))</f>
        <v/>
      </c>
      <c r="Q36" s="39" t="str">
        <f>IF($K36="","",RANK($K36,$K$5:$K$164,0))</f>
        <v/>
      </c>
      <c r="R36" s="39" t="str">
        <f>IF($L36="","",RANK($L36,$L$5:$L$164,0))</f>
        <v/>
      </c>
      <c r="S36" s="39" t="str">
        <f>IF($M36="","",RANK($M36,$M$5:$M$164,0))</f>
        <v/>
      </c>
      <c r="T36" s="112" t="str">
        <f>IF(ISBLANK(A36),"",IF(ISNA(VLOOKUP(VLOOKUP($A36,Légende!$H:$J,3,FALSE),NOM_BF2,1,FALSE)),"AJOUTER L'ÉCOLE DANS LA SECTION 2",""))</f>
        <v/>
      </c>
    </row>
    <row r="37" spans="1:22" ht="15.75" x14ac:dyDescent="0.25">
      <c r="A37" s="33"/>
      <c r="B37" s="3"/>
      <c r="C37" s="2"/>
      <c r="D37" s="2"/>
      <c r="E37" s="2"/>
      <c r="F37" s="2"/>
      <c r="G37" s="2"/>
      <c r="H37" s="2"/>
      <c r="I37" s="2"/>
      <c r="J37" s="18"/>
      <c r="K37" s="18"/>
      <c r="L37" s="18"/>
      <c r="M37" s="18"/>
      <c r="N37" s="138"/>
      <c r="P37" s="39" t="str">
        <f>IF($J37="","",RANK($J37,$J$5:$J$164,0))</f>
        <v/>
      </c>
      <c r="Q37" s="39" t="str">
        <f>IF($K37="","",RANK($K37,$K$5:$K$164,0))</f>
        <v/>
      </c>
      <c r="R37" s="39" t="str">
        <f>IF($L37="","",RANK($L37,$L$5:$L$164,0))</f>
        <v/>
      </c>
      <c r="S37" s="39" t="str">
        <f>IF($M37="","",RANK($M37,$M$5:$M$164,0))</f>
        <v/>
      </c>
      <c r="T37" s="112" t="str">
        <f>IF(ISBLANK(A37),"",IF(ISNA(VLOOKUP(VLOOKUP($A37,Légende!$H:$J,3,FALSE),NOM_BF2,1,FALSE)),"AJOUTER L'ÉCOLE DANS LA SECTION 2",""))</f>
        <v/>
      </c>
    </row>
    <row r="38" spans="1:22" ht="15.75" x14ac:dyDescent="0.25">
      <c r="A38" s="33"/>
      <c r="B38" s="3"/>
      <c r="C38" s="2"/>
      <c r="D38" s="2"/>
      <c r="E38" s="2"/>
      <c r="F38" s="2"/>
      <c r="G38" s="2"/>
      <c r="H38" s="2"/>
      <c r="I38" s="2"/>
      <c r="J38" s="18"/>
      <c r="K38" s="18"/>
      <c r="L38" s="18"/>
      <c r="M38" s="18"/>
      <c r="N38" s="138"/>
      <c r="P38" s="39"/>
      <c r="Q38" s="39"/>
      <c r="R38" s="39"/>
      <c r="S38" s="39"/>
      <c r="T38" s="112"/>
    </row>
    <row r="39" spans="1:22" ht="15.75" x14ac:dyDescent="0.25">
      <c r="A39" s="33"/>
      <c r="B39" s="3"/>
      <c r="C39" s="2"/>
      <c r="D39" s="2"/>
      <c r="E39" s="2"/>
      <c r="F39" s="2"/>
      <c r="G39" s="2"/>
      <c r="H39" s="2"/>
      <c r="I39" s="2"/>
      <c r="J39" s="18"/>
      <c r="K39" s="18"/>
      <c r="L39" s="18"/>
      <c r="M39" s="18"/>
      <c r="N39" s="138"/>
      <c r="P39" s="39" t="str">
        <f t="shared" ref="P39:P70" si="0">IF($J39="","",RANK($J39,$J$5:$J$164,0))</f>
        <v/>
      </c>
      <c r="Q39" s="39" t="str">
        <f t="shared" ref="Q39:Q70" si="1">IF($K39="","",RANK($K39,$K$5:$K$164,0))</f>
        <v/>
      </c>
      <c r="R39" s="39" t="str">
        <f t="shared" ref="R39:R70" si="2">IF($L39="","",RANK($L39,$L$5:$L$164,0))</f>
        <v/>
      </c>
      <c r="S39" s="39" t="str">
        <f t="shared" ref="S39:S70" si="3">IF($M39="","",RANK($M39,$M$5:$M$164,0))</f>
        <v/>
      </c>
      <c r="T39" s="112" t="str">
        <f>IF(ISBLANK(A39),"",IF(ISNA(VLOOKUP(VLOOKUP($A39,Légende!$H:$J,3,FALSE),NOM_BF2,1,FALSE)),"AJOUTER L'ÉCOLE DANS LA SECTION 2",""))</f>
        <v/>
      </c>
    </row>
    <row r="40" spans="1:22" ht="15.75" x14ac:dyDescent="0.25">
      <c r="B40" s="3"/>
      <c r="C40" s="2"/>
      <c r="D40" s="2"/>
      <c r="E40" s="2"/>
      <c r="F40" s="2"/>
      <c r="G40" s="2"/>
      <c r="H40" s="2"/>
      <c r="I40" s="2"/>
      <c r="J40" s="18"/>
      <c r="K40" s="18"/>
      <c r="L40" s="18"/>
      <c r="M40" s="18"/>
      <c r="N40" s="138"/>
      <c r="P40" s="39" t="str">
        <f t="shared" si="0"/>
        <v/>
      </c>
      <c r="Q40" s="39" t="str">
        <f t="shared" si="1"/>
        <v/>
      </c>
      <c r="R40" s="39" t="str">
        <f t="shared" si="2"/>
        <v/>
      </c>
      <c r="S40" s="39" t="str">
        <f t="shared" si="3"/>
        <v/>
      </c>
      <c r="T40" s="112" t="str">
        <f>IF(ISBLANK(A40),"",IF(ISNA(VLOOKUP(VLOOKUP($A40,Légende!$H:$J,3,FALSE),NOM_BF2,1,FALSE)),"AJOUTER L'ÉCOLE DANS LA SECTION 2",""))</f>
        <v/>
      </c>
    </row>
    <row r="41" spans="1:22" ht="15.75" x14ac:dyDescent="0.25">
      <c r="B41" s="3"/>
      <c r="C41" s="2"/>
      <c r="D41" s="2"/>
      <c r="E41" s="2"/>
      <c r="F41" s="2"/>
      <c r="G41" s="2"/>
      <c r="H41" s="2"/>
      <c r="I41" s="2"/>
      <c r="J41" s="18"/>
      <c r="K41" s="18"/>
      <c r="L41" s="18"/>
      <c r="M41" s="18"/>
      <c r="N41" s="138"/>
      <c r="P41" s="39" t="str">
        <f t="shared" si="0"/>
        <v/>
      </c>
      <c r="Q41" s="39" t="str">
        <f t="shared" si="1"/>
        <v/>
      </c>
      <c r="R41" s="39" t="str">
        <f t="shared" si="2"/>
        <v/>
      </c>
      <c r="S41" s="39" t="str">
        <f t="shared" si="3"/>
        <v/>
      </c>
      <c r="T41" s="112" t="str">
        <f>IF(ISBLANK(A41),"",IF(ISNA(VLOOKUP(VLOOKUP($A41,Légende!$H:$J,3,FALSE),NOM_BF2,1,FALSE)),"AJOUTER L'ÉCOLE DANS LA SECTION 2",""))</f>
        <v/>
      </c>
    </row>
    <row r="42" spans="1:22" ht="15.75" x14ac:dyDescent="0.25">
      <c r="B42" s="3"/>
      <c r="C42" s="2"/>
      <c r="D42" s="2"/>
      <c r="E42" s="2"/>
      <c r="F42" s="2"/>
      <c r="G42" s="2"/>
      <c r="H42" s="2"/>
      <c r="I42" s="2"/>
      <c r="J42" s="18"/>
      <c r="K42" s="18"/>
      <c r="L42" s="18"/>
      <c r="M42" s="18"/>
      <c r="N42" s="138"/>
      <c r="P42" s="39" t="str">
        <f t="shared" si="0"/>
        <v/>
      </c>
      <c r="Q42" s="39" t="str">
        <f t="shared" si="1"/>
        <v/>
      </c>
      <c r="R42" s="39" t="str">
        <f t="shared" si="2"/>
        <v/>
      </c>
      <c r="S42" s="39" t="str">
        <f t="shared" si="3"/>
        <v/>
      </c>
      <c r="T42" s="112" t="str">
        <f>IF(ISBLANK(A42),"",IF(ISNA(VLOOKUP(VLOOKUP($A42,Légende!$H:$J,3,FALSE),NOM_BF2,1,FALSE)),"AJOUTER L'ÉCOLE DANS LA SECTION 2",""))</f>
        <v/>
      </c>
    </row>
    <row r="43" spans="1:22" ht="15.75" x14ac:dyDescent="0.25">
      <c r="B43" s="3"/>
      <c r="C43" s="2"/>
      <c r="D43" s="2"/>
      <c r="E43" s="2"/>
      <c r="F43" s="2"/>
      <c r="G43" s="2"/>
      <c r="H43" s="2"/>
      <c r="I43" s="2"/>
      <c r="J43" s="18"/>
      <c r="K43" s="18"/>
      <c r="L43" s="18"/>
      <c r="M43" s="18"/>
      <c r="N43" s="138"/>
      <c r="P43" s="39" t="str">
        <f t="shared" si="0"/>
        <v/>
      </c>
      <c r="Q43" s="39" t="str">
        <f t="shared" si="1"/>
        <v/>
      </c>
      <c r="R43" s="39" t="str">
        <f t="shared" si="2"/>
        <v/>
      </c>
      <c r="S43" s="39" t="str">
        <f t="shared" si="3"/>
        <v/>
      </c>
      <c r="T43" s="112" t="str">
        <f>IF(ISBLANK(A43),"",IF(ISNA(VLOOKUP(VLOOKUP($A43,Légende!$H:$J,3,FALSE),NOM_BF2,1,FALSE)),"AJOUTER L'ÉCOLE DANS LA SECTION 2",""))</f>
        <v/>
      </c>
    </row>
    <row r="44" spans="1:22" ht="15.75" x14ac:dyDescent="0.25">
      <c r="B44" s="3"/>
      <c r="C44" s="2"/>
      <c r="D44" s="2"/>
      <c r="E44" s="2"/>
      <c r="F44" s="2"/>
      <c r="G44" s="2"/>
      <c r="H44" s="2"/>
      <c r="I44" s="2"/>
      <c r="J44" s="18"/>
      <c r="K44" s="18"/>
      <c r="L44" s="18"/>
      <c r="M44" s="18"/>
      <c r="N44" s="138"/>
      <c r="P44" s="39" t="str">
        <f t="shared" si="0"/>
        <v/>
      </c>
      <c r="Q44" s="39" t="str">
        <f t="shared" si="1"/>
        <v/>
      </c>
      <c r="R44" s="39" t="str">
        <f t="shared" si="2"/>
        <v/>
      </c>
      <c r="S44" s="39" t="str">
        <f t="shared" si="3"/>
        <v/>
      </c>
      <c r="T44" s="112" t="str">
        <f>IF(ISBLANK(A44),"",IF(ISNA(VLOOKUP(VLOOKUP($A44,Légende!$H:$J,3,FALSE),NOM_BF2,1,FALSE)),"AJOUTER L'ÉCOLE DANS LA SECTION 2",""))</f>
        <v/>
      </c>
    </row>
    <row r="45" spans="1:22" ht="15.75" x14ac:dyDescent="0.25">
      <c r="B45" s="3"/>
      <c r="C45" s="2"/>
      <c r="D45" s="2"/>
      <c r="E45" s="2"/>
      <c r="F45" s="2"/>
      <c r="G45" s="2"/>
      <c r="H45" s="2"/>
      <c r="I45" s="2"/>
      <c r="J45" s="18"/>
      <c r="K45" s="18"/>
      <c r="L45" s="18"/>
      <c r="M45" s="18"/>
      <c r="N45" s="138"/>
      <c r="P45" s="39" t="str">
        <f t="shared" si="0"/>
        <v/>
      </c>
      <c r="Q45" s="39" t="str">
        <f t="shared" si="1"/>
        <v/>
      </c>
      <c r="R45" s="39" t="str">
        <f t="shared" si="2"/>
        <v/>
      </c>
      <c r="S45" s="39" t="str">
        <f t="shared" si="3"/>
        <v/>
      </c>
      <c r="T45" s="112" t="str">
        <f>IF(ISBLANK(A45),"",IF(ISNA(VLOOKUP(VLOOKUP($A45,Légende!$H:$J,3,FALSE),NOM_BF2,1,FALSE)),"AJOUTER L'ÉCOLE DANS LA SECTION 2",""))</f>
        <v/>
      </c>
    </row>
    <row r="46" spans="1:22" ht="15.75" x14ac:dyDescent="0.25">
      <c r="B46" s="3"/>
      <c r="C46" s="2"/>
      <c r="D46" s="2"/>
      <c r="E46" s="2"/>
      <c r="F46" s="2"/>
      <c r="G46" s="2"/>
      <c r="H46" s="2"/>
      <c r="I46" s="2"/>
      <c r="J46" s="18"/>
      <c r="K46" s="18"/>
      <c r="L46" s="18"/>
      <c r="M46" s="18"/>
      <c r="N46" s="138"/>
      <c r="P46" s="39" t="str">
        <f t="shared" si="0"/>
        <v/>
      </c>
      <c r="Q46" s="39" t="str">
        <f t="shared" si="1"/>
        <v/>
      </c>
      <c r="R46" s="39" t="str">
        <f t="shared" si="2"/>
        <v/>
      </c>
      <c r="S46" s="39" t="str">
        <f t="shared" si="3"/>
        <v/>
      </c>
      <c r="T46" s="112" t="str">
        <f>IF(ISBLANK(A46),"",IF(ISNA(VLOOKUP(VLOOKUP($A46,Légende!$H:$J,3,FALSE),NOM_BF2,1,FALSE)),"AJOUTER L'ÉCOLE DANS LA SECTION 2",""))</f>
        <v/>
      </c>
    </row>
    <row r="47" spans="1:22" ht="15.75" x14ac:dyDescent="0.25">
      <c r="B47" s="3"/>
      <c r="C47" s="2"/>
      <c r="D47" s="2"/>
      <c r="E47" s="2"/>
      <c r="F47" s="2"/>
      <c r="G47" s="2"/>
      <c r="H47" s="2"/>
      <c r="I47" s="2"/>
      <c r="J47" s="18"/>
      <c r="K47" s="18"/>
      <c r="L47" s="18"/>
      <c r="M47" s="18"/>
      <c r="N47" s="138"/>
      <c r="P47" s="39" t="str">
        <f t="shared" si="0"/>
        <v/>
      </c>
      <c r="Q47" s="39" t="str">
        <f t="shared" si="1"/>
        <v/>
      </c>
      <c r="R47" s="39" t="str">
        <f t="shared" si="2"/>
        <v/>
      </c>
      <c r="S47" s="39" t="str">
        <f t="shared" si="3"/>
        <v/>
      </c>
      <c r="T47" s="112" t="str">
        <f>IF(ISBLANK(A47),"",IF(ISNA(VLOOKUP(VLOOKUP($A47,Légende!$H:$J,3,FALSE),NOM_BF2,1,FALSE)),"AJOUTER L'ÉCOLE DANS LA SECTION 2",""))</f>
        <v/>
      </c>
    </row>
    <row r="48" spans="1:22" ht="15.75" x14ac:dyDescent="0.25">
      <c r="B48" s="3"/>
      <c r="C48" s="2"/>
      <c r="D48" s="2"/>
      <c r="E48" s="2"/>
      <c r="F48" s="2"/>
      <c r="G48" s="2"/>
      <c r="H48" s="2"/>
      <c r="I48" s="2"/>
      <c r="J48" s="18"/>
      <c r="K48" s="18"/>
      <c r="L48" s="18"/>
      <c r="M48" s="18"/>
      <c r="N48" s="138"/>
      <c r="P48" s="39" t="str">
        <f t="shared" si="0"/>
        <v/>
      </c>
      <c r="Q48" s="39" t="str">
        <f t="shared" si="1"/>
        <v/>
      </c>
      <c r="R48" s="39" t="str">
        <f t="shared" si="2"/>
        <v/>
      </c>
      <c r="S48" s="39" t="str">
        <f t="shared" si="3"/>
        <v/>
      </c>
      <c r="T48" s="112" t="str">
        <f>IF(ISBLANK(A48),"",IF(ISNA(VLOOKUP(VLOOKUP($A48,Légende!$H:$J,3,FALSE),NOM_BF2,1,FALSE)),"AJOUTER L'ÉCOLE DANS LA SECTION 2",""))</f>
        <v/>
      </c>
    </row>
    <row r="49" spans="2:20" ht="15.75" x14ac:dyDescent="0.25">
      <c r="B49" s="3"/>
      <c r="C49" s="2"/>
      <c r="D49" s="2"/>
      <c r="E49" s="2"/>
      <c r="F49" s="2"/>
      <c r="G49" s="2"/>
      <c r="H49" s="2"/>
      <c r="I49" s="2"/>
      <c r="J49" s="18"/>
      <c r="K49" s="18"/>
      <c r="L49" s="18"/>
      <c r="M49" s="18"/>
      <c r="N49" s="138"/>
      <c r="P49" s="39" t="str">
        <f t="shared" si="0"/>
        <v/>
      </c>
      <c r="Q49" s="39" t="str">
        <f t="shared" si="1"/>
        <v/>
      </c>
      <c r="R49" s="39" t="str">
        <f t="shared" si="2"/>
        <v/>
      </c>
      <c r="S49" s="39" t="str">
        <f t="shared" si="3"/>
        <v/>
      </c>
      <c r="T49" s="112" t="str">
        <f>IF(ISBLANK(A49),"",IF(ISNA(VLOOKUP(VLOOKUP($A49,Légende!$H:$J,3,FALSE),NOM_BF2,1,FALSE)),"AJOUTER L'ÉCOLE DANS LA SECTION 2",""))</f>
        <v/>
      </c>
    </row>
    <row r="50" spans="2:20" ht="15.75" x14ac:dyDescent="0.25">
      <c r="B50" s="3"/>
      <c r="C50" s="2"/>
      <c r="D50" s="2"/>
      <c r="E50" s="2"/>
      <c r="F50" s="2"/>
      <c r="G50" s="2"/>
      <c r="H50" s="2"/>
      <c r="I50" s="2"/>
      <c r="J50" s="18"/>
      <c r="K50" s="18"/>
      <c r="L50" s="18"/>
      <c r="M50" s="18"/>
      <c r="N50" s="138"/>
      <c r="P50" s="39" t="str">
        <f t="shared" si="0"/>
        <v/>
      </c>
      <c r="Q50" s="39" t="str">
        <f t="shared" si="1"/>
        <v/>
      </c>
      <c r="R50" s="39" t="str">
        <f t="shared" si="2"/>
        <v/>
      </c>
      <c r="S50" s="39" t="str">
        <f t="shared" si="3"/>
        <v/>
      </c>
      <c r="T50" s="112" t="str">
        <f>IF(ISBLANK(A50),"",IF(ISNA(VLOOKUP(VLOOKUP($A50,Légende!$H:$J,3,FALSE),NOM_BF2,1,FALSE)),"AJOUTER L'ÉCOLE DANS LA SECTION 2",""))</f>
        <v/>
      </c>
    </row>
    <row r="51" spans="2:20" ht="15.75" x14ac:dyDescent="0.25">
      <c r="B51" s="3"/>
      <c r="C51" s="2"/>
      <c r="D51" s="2"/>
      <c r="E51" s="2"/>
      <c r="F51" s="2"/>
      <c r="G51" s="2"/>
      <c r="H51" s="2"/>
      <c r="I51" s="2"/>
      <c r="J51" s="18"/>
      <c r="K51" s="18"/>
      <c r="L51" s="18"/>
      <c r="M51" s="18"/>
      <c r="N51" s="138"/>
      <c r="P51" s="39" t="str">
        <f t="shared" si="0"/>
        <v/>
      </c>
      <c r="Q51" s="39" t="str">
        <f t="shared" si="1"/>
        <v/>
      </c>
      <c r="R51" s="39" t="str">
        <f t="shared" si="2"/>
        <v/>
      </c>
      <c r="S51" s="39" t="str">
        <f t="shared" si="3"/>
        <v/>
      </c>
      <c r="T51" s="112" t="str">
        <f>IF(ISBLANK(A51),"",IF(ISNA(VLOOKUP(VLOOKUP($A51,Légende!$H:$J,3,FALSE),NOM_BF2,1,FALSE)),"AJOUTER L'ÉCOLE DANS LA SECTION 2",""))</f>
        <v/>
      </c>
    </row>
    <row r="52" spans="2:20" ht="15.75" x14ac:dyDescent="0.25">
      <c r="B52" s="3"/>
      <c r="C52" s="2"/>
      <c r="D52" s="2"/>
      <c r="E52" s="2"/>
      <c r="F52" s="2"/>
      <c r="G52" s="2"/>
      <c r="H52" s="2"/>
      <c r="I52" s="2"/>
      <c r="J52" s="18"/>
      <c r="K52" s="18"/>
      <c r="L52" s="18"/>
      <c r="M52" s="18"/>
      <c r="N52" s="138"/>
      <c r="P52" s="39" t="str">
        <f t="shared" si="0"/>
        <v/>
      </c>
      <c r="Q52" s="39" t="str">
        <f t="shared" si="1"/>
        <v/>
      </c>
      <c r="R52" s="39" t="str">
        <f t="shared" si="2"/>
        <v/>
      </c>
      <c r="S52" s="39" t="str">
        <f t="shared" si="3"/>
        <v/>
      </c>
      <c r="T52" s="112" t="str">
        <f>IF(ISBLANK(A52),"",IF(ISNA(VLOOKUP(VLOOKUP($A52,Légende!$H:$J,3,FALSE),NOM_BF2,1,FALSE)),"AJOUTER L'ÉCOLE DANS LA SECTION 2",""))</f>
        <v/>
      </c>
    </row>
    <row r="53" spans="2:20" ht="15.75" x14ac:dyDescent="0.25">
      <c r="B53" s="3"/>
      <c r="C53" s="2"/>
      <c r="D53" s="2"/>
      <c r="E53" s="2"/>
      <c r="F53" s="2"/>
      <c r="G53" s="2"/>
      <c r="H53" s="2"/>
      <c r="I53" s="2"/>
      <c r="J53" s="18"/>
      <c r="K53" s="18"/>
      <c r="L53" s="18"/>
      <c r="M53" s="18"/>
      <c r="N53" s="138"/>
      <c r="P53" s="39" t="str">
        <f t="shared" si="0"/>
        <v/>
      </c>
      <c r="Q53" s="39" t="str">
        <f t="shared" si="1"/>
        <v/>
      </c>
      <c r="R53" s="39" t="str">
        <f t="shared" si="2"/>
        <v/>
      </c>
      <c r="S53" s="39" t="str">
        <f t="shared" si="3"/>
        <v/>
      </c>
      <c r="T53" s="112" t="str">
        <f>IF(ISBLANK(A53),"",IF(ISNA(VLOOKUP(VLOOKUP($A53,Légende!$H:$J,3,FALSE),NOM_BF2,1,FALSE)),"AJOUTER L'ÉCOLE DANS LA SECTION 2",""))</f>
        <v/>
      </c>
    </row>
    <row r="54" spans="2:20" ht="15.75" x14ac:dyDescent="0.25">
      <c r="B54" s="3"/>
      <c r="C54" s="2"/>
      <c r="D54" s="2"/>
      <c r="E54" s="2"/>
      <c r="F54" s="2"/>
      <c r="G54" s="2"/>
      <c r="H54" s="2"/>
      <c r="I54" s="2"/>
      <c r="J54" s="18"/>
      <c r="K54" s="18"/>
      <c r="L54" s="18"/>
      <c r="M54" s="18"/>
      <c r="N54" s="138"/>
      <c r="P54" s="39" t="str">
        <f t="shared" si="0"/>
        <v/>
      </c>
      <c r="Q54" s="39" t="str">
        <f t="shared" si="1"/>
        <v/>
      </c>
      <c r="R54" s="39" t="str">
        <f t="shared" si="2"/>
        <v/>
      </c>
      <c r="S54" s="39" t="str">
        <f t="shared" si="3"/>
        <v/>
      </c>
      <c r="T54" s="112" t="str">
        <f>IF(ISBLANK(A54),"",IF(ISNA(VLOOKUP(VLOOKUP($A54,Légende!$H:$J,3,FALSE),NOM_BF2,1,FALSE)),"AJOUTER L'ÉCOLE DANS LA SECTION 2",""))</f>
        <v/>
      </c>
    </row>
    <row r="55" spans="2:20" ht="15.75" x14ac:dyDescent="0.25">
      <c r="B55" s="3"/>
      <c r="C55" s="2"/>
      <c r="D55" s="2"/>
      <c r="E55" s="2"/>
      <c r="F55" s="2"/>
      <c r="G55" s="2"/>
      <c r="H55" s="2"/>
      <c r="I55" s="2"/>
      <c r="J55" s="18"/>
      <c r="K55" s="18"/>
      <c r="L55" s="18"/>
      <c r="M55" s="18"/>
      <c r="N55" s="138"/>
      <c r="P55" s="39" t="str">
        <f t="shared" si="0"/>
        <v/>
      </c>
      <c r="Q55" s="39" t="str">
        <f t="shared" si="1"/>
        <v/>
      </c>
      <c r="R55" s="39" t="str">
        <f t="shared" si="2"/>
        <v/>
      </c>
      <c r="S55" s="39" t="str">
        <f t="shared" si="3"/>
        <v/>
      </c>
      <c r="T55" s="112" t="str">
        <f>IF(ISBLANK(A55),"",IF(ISNA(VLOOKUP(VLOOKUP($A55,Légende!$H:$J,3,FALSE),NOM_BF2,1,FALSE)),"AJOUTER L'ÉCOLE DANS LA SECTION 2",""))</f>
        <v/>
      </c>
    </row>
    <row r="56" spans="2:20" ht="15.75" x14ac:dyDescent="0.25">
      <c r="B56" s="3"/>
      <c r="C56" s="2"/>
      <c r="D56" s="2"/>
      <c r="E56" s="2"/>
      <c r="F56" s="2"/>
      <c r="G56" s="2"/>
      <c r="H56" s="2"/>
      <c r="I56" s="2"/>
      <c r="J56" s="18"/>
      <c r="K56" s="18"/>
      <c r="L56" s="18"/>
      <c r="M56" s="18"/>
      <c r="N56" s="138"/>
      <c r="P56" s="39" t="str">
        <f t="shared" si="0"/>
        <v/>
      </c>
      <c r="Q56" s="39" t="str">
        <f t="shared" si="1"/>
        <v/>
      </c>
      <c r="R56" s="39" t="str">
        <f t="shared" si="2"/>
        <v/>
      </c>
      <c r="S56" s="39" t="str">
        <f t="shared" si="3"/>
        <v/>
      </c>
      <c r="T56" s="112" t="str">
        <f>IF(ISBLANK(A56),"",IF(ISNA(VLOOKUP(VLOOKUP($A56,Légende!$H:$J,3,FALSE),NOM_BF2,1,FALSE)),"AJOUTER L'ÉCOLE DANS LA SECTION 2",""))</f>
        <v/>
      </c>
    </row>
    <row r="57" spans="2:20" ht="15.75" x14ac:dyDescent="0.25">
      <c r="B57" s="3"/>
      <c r="C57" s="2"/>
      <c r="D57" s="2"/>
      <c r="E57" s="2"/>
      <c r="F57" s="2"/>
      <c r="G57" s="2"/>
      <c r="H57" s="2"/>
      <c r="I57" s="2"/>
      <c r="J57" s="18"/>
      <c r="K57" s="18"/>
      <c r="L57" s="18"/>
      <c r="M57" s="18"/>
      <c r="N57" s="138"/>
      <c r="P57" s="39" t="str">
        <f t="shared" si="0"/>
        <v/>
      </c>
      <c r="Q57" s="39" t="str">
        <f t="shared" si="1"/>
        <v/>
      </c>
      <c r="R57" s="39" t="str">
        <f t="shared" si="2"/>
        <v/>
      </c>
      <c r="S57" s="39" t="str">
        <f t="shared" si="3"/>
        <v/>
      </c>
      <c r="T57" s="112" t="str">
        <f>IF(ISBLANK(A57),"",IF(ISNA(VLOOKUP(VLOOKUP($A57,Légende!$H:$J,3,FALSE),NOM_BF2,1,FALSE)),"AJOUTER L'ÉCOLE DANS LA SECTION 2",""))</f>
        <v/>
      </c>
    </row>
    <row r="58" spans="2:20" ht="15.75" x14ac:dyDescent="0.25">
      <c r="B58" s="3"/>
      <c r="C58" s="2"/>
      <c r="D58" s="2"/>
      <c r="E58" s="2"/>
      <c r="F58" s="2"/>
      <c r="G58" s="2"/>
      <c r="H58" s="2"/>
      <c r="I58" s="2"/>
      <c r="J58" s="18"/>
      <c r="K58" s="18"/>
      <c r="L58" s="18"/>
      <c r="M58" s="18"/>
      <c r="N58" s="138"/>
      <c r="P58" s="39" t="str">
        <f t="shared" si="0"/>
        <v/>
      </c>
      <c r="Q58" s="39" t="str">
        <f t="shared" si="1"/>
        <v/>
      </c>
      <c r="R58" s="39" t="str">
        <f t="shared" si="2"/>
        <v/>
      </c>
      <c r="S58" s="39" t="str">
        <f t="shared" si="3"/>
        <v/>
      </c>
      <c r="T58" s="112" t="str">
        <f>IF(ISBLANK(A58),"",IF(ISNA(VLOOKUP(VLOOKUP($A58,Légende!$H:$J,3,FALSE),NOM_BF2,1,FALSE)),"AJOUTER L'ÉCOLE DANS LA SECTION 2",""))</f>
        <v/>
      </c>
    </row>
    <row r="59" spans="2:20" ht="15.75" x14ac:dyDescent="0.25">
      <c r="B59" s="3"/>
      <c r="C59" s="2"/>
      <c r="D59" s="2"/>
      <c r="E59" s="2"/>
      <c r="F59" s="2"/>
      <c r="G59" s="2"/>
      <c r="H59" s="2"/>
      <c r="I59" s="2"/>
      <c r="J59" s="18"/>
      <c r="K59" s="18"/>
      <c r="L59" s="18"/>
      <c r="M59" s="18"/>
      <c r="N59" s="138"/>
      <c r="P59" s="39" t="str">
        <f t="shared" si="0"/>
        <v/>
      </c>
      <c r="Q59" s="39" t="str">
        <f t="shared" si="1"/>
        <v/>
      </c>
      <c r="R59" s="39" t="str">
        <f t="shared" si="2"/>
        <v/>
      </c>
      <c r="S59" s="39" t="str">
        <f t="shared" si="3"/>
        <v/>
      </c>
      <c r="T59" s="112" t="str">
        <f>IF(ISBLANK(A59),"",IF(ISNA(VLOOKUP(VLOOKUP($A59,Légende!$H:$J,3,FALSE),NOM_BF2,1,FALSE)),"AJOUTER L'ÉCOLE DANS LA SECTION 2",""))</f>
        <v/>
      </c>
    </row>
    <row r="60" spans="2:20" ht="15.75" x14ac:dyDescent="0.25">
      <c r="B60" s="3"/>
      <c r="C60" s="2"/>
      <c r="D60" s="2"/>
      <c r="E60" s="2"/>
      <c r="F60" s="2"/>
      <c r="G60" s="2"/>
      <c r="H60" s="2"/>
      <c r="I60" s="2"/>
      <c r="J60" s="18"/>
      <c r="K60" s="18"/>
      <c r="L60" s="18"/>
      <c r="M60" s="18"/>
      <c r="N60" s="138"/>
      <c r="P60" s="39" t="str">
        <f t="shared" si="0"/>
        <v/>
      </c>
      <c r="Q60" s="39" t="str">
        <f t="shared" si="1"/>
        <v/>
      </c>
      <c r="R60" s="39" t="str">
        <f t="shared" si="2"/>
        <v/>
      </c>
      <c r="S60" s="39" t="str">
        <f t="shared" si="3"/>
        <v/>
      </c>
      <c r="T60" s="112" t="str">
        <f>IF(ISBLANK(A60),"",IF(ISNA(VLOOKUP(VLOOKUP($A60,Légende!$H:$J,3,FALSE),NOM_BF2,1,FALSE)),"AJOUTER L'ÉCOLE DANS LA SECTION 2",""))</f>
        <v/>
      </c>
    </row>
    <row r="61" spans="2:20" ht="15.75" x14ac:dyDescent="0.25">
      <c r="B61" s="3"/>
      <c r="C61" s="2"/>
      <c r="D61" s="2"/>
      <c r="E61" s="2"/>
      <c r="F61" s="2"/>
      <c r="G61" s="2"/>
      <c r="H61" s="2"/>
      <c r="I61" s="2"/>
      <c r="J61" s="18"/>
      <c r="K61" s="18"/>
      <c r="L61" s="18"/>
      <c r="M61" s="18"/>
      <c r="N61" s="138"/>
      <c r="P61" s="39" t="str">
        <f t="shared" si="0"/>
        <v/>
      </c>
      <c r="Q61" s="39" t="str">
        <f t="shared" si="1"/>
        <v/>
      </c>
      <c r="R61" s="39" t="str">
        <f t="shared" si="2"/>
        <v/>
      </c>
      <c r="S61" s="39" t="str">
        <f t="shared" si="3"/>
        <v/>
      </c>
      <c r="T61" s="112" t="str">
        <f>IF(ISBLANK(A61),"",IF(ISNA(VLOOKUP(VLOOKUP($A61,Légende!$H:$J,3,FALSE),NOM_BF2,1,FALSE)),"AJOUTER L'ÉCOLE DANS LA SECTION 2",""))</f>
        <v/>
      </c>
    </row>
    <row r="62" spans="2:20" ht="15.75" x14ac:dyDescent="0.25">
      <c r="B62" s="3"/>
      <c r="C62" s="2"/>
      <c r="D62" s="2"/>
      <c r="E62" s="2"/>
      <c r="F62" s="2"/>
      <c r="G62" s="2"/>
      <c r="H62" s="2"/>
      <c r="I62" s="2"/>
      <c r="J62" s="18"/>
      <c r="K62" s="18"/>
      <c r="L62" s="18"/>
      <c r="M62" s="18"/>
      <c r="N62" s="138"/>
      <c r="P62" s="39" t="str">
        <f t="shared" si="0"/>
        <v/>
      </c>
      <c r="Q62" s="39" t="str">
        <f t="shared" si="1"/>
        <v/>
      </c>
      <c r="R62" s="39" t="str">
        <f t="shared" si="2"/>
        <v/>
      </c>
      <c r="S62" s="39" t="str">
        <f t="shared" si="3"/>
        <v/>
      </c>
      <c r="T62" s="112" t="str">
        <f>IF(ISBLANK(A62),"",IF(ISNA(VLOOKUP(VLOOKUP($A62,Légende!$H:$J,3,FALSE),NOM_BF2,1,FALSE)),"AJOUTER L'ÉCOLE DANS LA SECTION 2",""))</f>
        <v/>
      </c>
    </row>
    <row r="63" spans="2:20" ht="15.75" x14ac:dyDescent="0.25">
      <c r="B63" s="3"/>
      <c r="C63" s="2"/>
      <c r="D63" s="2"/>
      <c r="E63" s="2"/>
      <c r="F63" s="2"/>
      <c r="G63" s="2"/>
      <c r="H63" s="2"/>
      <c r="I63" s="2"/>
      <c r="J63" s="18"/>
      <c r="K63" s="18"/>
      <c r="L63" s="18"/>
      <c r="M63" s="18"/>
      <c r="N63" s="138"/>
      <c r="P63" s="39" t="str">
        <f t="shared" si="0"/>
        <v/>
      </c>
      <c r="Q63" s="39" t="str">
        <f t="shared" si="1"/>
        <v/>
      </c>
      <c r="R63" s="39" t="str">
        <f t="shared" si="2"/>
        <v/>
      </c>
      <c r="S63" s="39" t="str">
        <f t="shared" si="3"/>
        <v/>
      </c>
      <c r="T63" s="112" t="str">
        <f>IF(ISBLANK(A63),"",IF(ISNA(VLOOKUP(VLOOKUP($A63,Légende!$H:$J,3,FALSE),NOM_BF2,1,FALSE)),"AJOUTER L'ÉCOLE DANS LA SECTION 2",""))</f>
        <v/>
      </c>
    </row>
    <row r="64" spans="2:20" ht="15.75" x14ac:dyDescent="0.25">
      <c r="B64" s="3"/>
      <c r="C64" s="2"/>
      <c r="D64" s="2"/>
      <c r="E64" s="2"/>
      <c r="F64" s="2"/>
      <c r="G64" s="2"/>
      <c r="H64" s="2"/>
      <c r="I64" s="2"/>
      <c r="J64" s="18"/>
      <c r="K64" s="18"/>
      <c r="L64" s="18"/>
      <c r="M64" s="18"/>
      <c r="N64" s="138"/>
      <c r="P64" s="39" t="str">
        <f t="shared" si="0"/>
        <v/>
      </c>
      <c r="Q64" s="39" t="str">
        <f t="shared" si="1"/>
        <v/>
      </c>
      <c r="R64" s="39" t="str">
        <f t="shared" si="2"/>
        <v/>
      </c>
      <c r="S64" s="39" t="str">
        <f t="shared" si="3"/>
        <v/>
      </c>
      <c r="T64" s="112" t="str">
        <f>IF(ISBLANK(A64),"",IF(ISNA(VLOOKUP(VLOOKUP($A64,Légende!$H:$J,3,FALSE),NOM_BF2,1,FALSE)),"AJOUTER L'ÉCOLE DANS LA SECTION 2",""))</f>
        <v/>
      </c>
    </row>
    <row r="65" spans="2:20" ht="15.75" x14ac:dyDescent="0.25">
      <c r="B65" s="3"/>
      <c r="C65" s="2"/>
      <c r="D65" s="2"/>
      <c r="E65" s="2"/>
      <c r="F65" s="2"/>
      <c r="G65" s="2"/>
      <c r="H65" s="2"/>
      <c r="I65" s="2"/>
      <c r="J65" s="18"/>
      <c r="K65" s="18"/>
      <c r="L65" s="18"/>
      <c r="M65" s="18"/>
      <c r="N65" s="137"/>
      <c r="P65" s="39" t="str">
        <f t="shared" si="0"/>
        <v/>
      </c>
      <c r="Q65" s="39" t="str">
        <f t="shared" si="1"/>
        <v/>
      </c>
      <c r="R65" s="39" t="str">
        <f t="shared" si="2"/>
        <v/>
      </c>
      <c r="S65" s="39" t="str">
        <f t="shared" si="3"/>
        <v/>
      </c>
      <c r="T65" s="112" t="str">
        <f>IF(ISBLANK(A65),"",IF(ISNA(VLOOKUP(VLOOKUP($A65,Légende!$H:$J,3,FALSE),NOM_BF2,1,FALSE)),"AJOUTER L'ÉCOLE DANS LA SECTION 2",""))</f>
        <v/>
      </c>
    </row>
    <row r="66" spans="2:20" ht="15.75" x14ac:dyDescent="0.25">
      <c r="B66" s="3"/>
      <c r="C66" s="2"/>
      <c r="D66" s="2"/>
      <c r="E66" s="2"/>
      <c r="F66" s="2"/>
      <c r="G66" s="2"/>
      <c r="H66" s="2"/>
      <c r="I66" s="2"/>
      <c r="J66" s="18"/>
      <c r="K66" s="18"/>
      <c r="L66" s="18"/>
      <c r="M66" s="18"/>
      <c r="N66" s="137"/>
      <c r="P66" s="39" t="str">
        <f t="shared" si="0"/>
        <v/>
      </c>
      <c r="Q66" s="39" t="str">
        <f t="shared" si="1"/>
        <v/>
      </c>
      <c r="R66" s="39" t="str">
        <f t="shared" si="2"/>
        <v/>
      </c>
      <c r="S66" s="39" t="str">
        <f t="shared" si="3"/>
        <v/>
      </c>
      <c r="T66" s="112" t="str">
        <f>IF(ISBLANK(A66),"",IF(ISNA(VLOOKUP(VLOOKUP($A66,Légende!$H:$J,3,FALSE),NOM_BF2,1,FALSE)),"AJOUTER L'ÉCOLE DANS LA SECTION 2",""))</f>
        <v/>
      </c>
    </row>
    <row r="67" spans="2:20" ht="15.75" x14ac:dyDescent="0.25">
      <c r="B67" s="3"/>
      <c r="C67" s="2"/>
      <c r="D67" s="2"/>
      <c r="E67" s="2"/>
      <c r="F67" s="2"/>
      <c r="G67" s="2"/>
      <c r="H67" s="2"/>
      <c r="I67" s="2"/>
      <c r="J67" s="18"/>
      <c r="K67" s="18"/>
      <c r="L67" s="18"/>
      <c r="M67" s="18"/>
      <c r="N67" s="137"/>
      <c r="P67" s="39" t="str">
        <f t="shared" si="0"/>
        <v/>
      </c>
      <c r="Q67" s="39" t="str">
        <f t="shared" si="1"/>
        <v/>
      </c>
      <c r="R67" s="39" t="str">
        <f t="shared" si="2"/>
        <v/>
      </c>
      <c r="S67" s="39" t="str">
        <f t="shared" si="3"/>
        <v/>
      </c>
      <c r="T67" s="112" t="str">
        <f>IF(ISBLANK(A67),"",IF(ISNA(VLOOKUP(VLOOKUP($A67,Légende!$H:$J,3,FALSE),NOM_BF2,1,FALSE)),"AJOUTER L'ÉCOLE DANS LA SECTION 2",""))</f>
        <v/>
      </c>
    </row>
    <row r="68" spans="2:20" ht="15.75" x14ac:dyDescent="0.25">
      <c r="B68" s="3"/>
      <c r="C68" s="2"/>
      <c r="D68" s="2"/>
      <c r="E68" s="2"/>
      <c r="F68" s="2"/>
      <c r="G68" s="2"/>
      <c r="H68" s="2"/>
      <c r="I68" s="2"/>
      <c r="J68" s="18"/>
      <c r="K68" s="18"/>
      <c r="L68" s="18"/>
      <c r="M68" s="18"/>
      <c r="N68" s="137"/>
      <c r="P68" s="39" t="str">
        <f t="shared" si="0"/>
        <v/>
      </c>
      <c r="Q68" s="39" t="str">
        <f t="shared" si="1"/>
        <v/>
      </c>
      <c r="R68" s="39" t="str">
        <f t="shared" si="2"/>
        <v/>
      </c>
      <c r="S68" s="39" t="str">
        <f t="shared" si="3"/>
        <v/>
      </c>
      <c r="T68" s="112" t="str">
        <f>IF(ISBLANK(A68),"",IF(ISNA(VLOOKUP(VLOOKUP($A68,Légende!$H:$J,3,FALSE),NOM_BF2,1,FALSE)),"AJOUTER L'ÉCOLE DANS LA SECTION 2",""))</f>
        <v/>
      </c>
    </row>
    <row r="69" spans="2:20" ht="15.75" x14ac:dyDescent="0.25">
      <c r="B69" s="3"/>
      <c r="C69" s="2"/>
      <c r="D69" s="2"/>
      <c r="E69" s="2"/>
      <c r="F69" s="2"/>
      <c r="G69" s="2"/>
      <c r="H69" s="2"/>
      <c r="I69" s="2"/>
      <c r="J69" s="18"/>
      <c r="K69" s="18"/>
      <c r="L69" s="18"/>
      <c r="M69" s="18"/>
      <c r="N69" s="137"/>
      <c r="P69" s="39" t="str">
        <f t="shared" si="0"/>
        <v/>
      </c>
      <c r="Q69" s="39" t="str">
        <f t="shared" si="1"/>
        <v/>
      </c>
      <c r="R69" s="39" t="str">
        <f t="shared" si="2"/>
        <v/>
      </c>
      <c r="S69" s="39" t="str">
        <f t="shared" si="3"/>
        <v/>
      </c>
      <c r="T69" s="112" t="str">
        <f>IF(ISBLANK(A69),"",IF(ISNA(VLOOKUP(VLOOKUP($A69,Légende!$H:$J,3,FALSE),NOM_BF2,1,FALSE)),"AJOUTER L'ÉCOLE DANS LA SECTION 2",""))</f>
        <v/>
      </c>
    </row>
    <row r="70" spans="2:20" ht="15.75" x14ac:dyDescent="0.25">
      <c r="B70" s="3"/>
      <c r="C70" s="2"/>
      <c r="D70" s="2"/>
      <c r="E70" s="2"/>
      <c r="F70" s="2"/>
      <c r="G70" s="2"/>
      <c r="H70" s="2"/>
      <c r="I70" s="2"/>
      <c r="J70" s="18"/>
      <c r="K70" s="18"/>
      <c r="L70" s="18"/>
      <c r="M70" s="18"/>
      <c r="N70" s="137"/>
      <c r="P70" s="39" t="str">
        <f t="shared" si="0"/>
        <v/>
      </c>
      <c r="Q70" s="39" t="str">
        <f t="shared" si="1"/>
        <v/>
      </c>
      <c r="R70" s="39" t="str">
        <f t="shared" si="2"/>
        <v/>
      </c>
      <c r="S70" s="39" t="str">
        <f t="shared" si="3"/>
        <v/>
      </c>
      <c r="T70" s="112" t="str">
        <f>IF(ISBLANK(A70),"",IF(ISNA(VLOOKUP(VLOOKUP($A70,Légende!$H:$J,3,FALSE),NOM_BF2,1,FALSE)),"AJOUTER L'ÉCOLE DANS LA SECTION 2",""))</f>
        <v/>
      </c>
    </row>
    <row r="71" spans="2:20" ht="15.75" x14ac:dyDescent="0.25">
      <c r="B71" s="3"/>
      <c r="C71" s="2"/>
      <c r="D71" s="2"/>
      <c r="E71" s="2"/>
      <c r="F71" s="2"/>
      <c r="G71" s="2"/>
      <c r="H71" s="2"/>
      <c r="I71" s="2"/>
      <c r="J71" s="18"/>
      <c r="K71" s="18"/>
      <c r="L71" s="18"/>
      <c r="M71" s="18"/>
      <c r="N71" s="137"/>
      <c r="P71" s="39" t="str">
        <f t="shared" ref="P71:P102" si="4">IF($J71="","",RANK($J71,$J$5:$J$164,0))</f>
        <v/>
      </c>
      <c r="Q71" s="39" t="str">
        <f t="shared" ref="Q71:Q102" si="5">IF($K71="","",RANK($K71,$K$5:$K$164,0))</f>
        <v/>
      </c>
      <c r="R71" s="39" t="str">
        <f t="shared" ref="R71:R102" si="6">IF($L71="","",RANK($L71,$L$5:$L$164,0))</f>
        <v/>
      </c>
      <c r="S71" s="39" t="str">
        <f t="shared" ref="S71:S102" si="7">IF($M71="","",RANK($M71,$M$5:$M$164,0))</f>
        <v/>
      </c>
      <c r="T71" s="112" t="str">
        <f>IF(ISBLANK(A71),"",IF(ISNA(VLOOKUP(VLOOKUP($A71,Légende!$H:$J,3,FALSE),NOM_BF2,1,FALSE)),"AJOUTER L'ÉCOLE DANS LA SECTION 2",""))</f>
        <v/>
      </c>
    </row>
    <row r="72" spans="2:20" ht="15.75" x14ac:dyDescent="0.25">
      <c r="B72" s="3"/>
      <c r="C72" s="2"/>
      <c r="D72" s="2"/>
      <c r="E72" s="2"/>
      <c r="F72" s="2"/>
      <c r="G72" s="2"/>
      <c r="H72" s="2"/>
      <c r="I72" s="2"/>
      <c r="J72" s="18"/>
      <c r="K72" s="18"/>
      <c r="L72" s="18"/>
      <c r="M72" s="18"/>
      <c r="N72" s="137"/>
      <c r="P72" s="39" t="str">
        <f t="shared" si="4"/>
        <v/>
      </c>
      <c r="Q72" s="39" t="str">
        <f t="shared" si="5"/>
        <v/>
      </c>
      <c r="R72" s="39" t="str">
        <f t="shared" si="6"/>
        <v/>
      </c>
      <c r="S72" s="39" t="str">
        <f t="shared" si="7"/>
        <v/>
      </c>
      <c r="T72" s="112" t="str">
        <f>IF(ISBLANK(A72),"",IF(ISNA(VLOOKUP(VLOOKUP($A72,Légende!$H:$J,3,FALSE),NOM_BF2,1,FALSE)),"AJOUTER L'ÉCOLE DANS LA SECTION 2",""))</f>
        <v/>
      </c>
    </row>
    <row r="73" spans="2:20" ht="15.75" x14ac:dyDescent="0.25">
      <c r="B73" s="3"/>
      <c r="C73" s="2"/>
      <c r="D73" s="2"/>
      <c r="E73" s="2"/>
      <c r="F73" s="2"/>
      <c r="G73" s="2"/>
      <c r="H73" s="2"/>
      <c r="I73" s="2"/>
      <c r="J73" s="18"/>
      <c r="K73" s="18"/>
      <c r="L73" s="18"/>
      <c r="M73" s="18"/>
      <c r="N73" s="137"/>
      <c r="P73" s="39" t="str">
        <f t="shared" si="4"/>
        <v/>
      </c>
      <c r="Q73" s="39" t="str">
        <f t="shared" si="5"/>
        <v/>
      </c>
      <c r="R73" s="39" t="str">
        <f t="shared" si="6"/>
        <v/>
      </c>
      <c r="S73" s="39" t="str">
        <f t="shared" si="7"/>
        <v/>
      </c>
      <c r="T73" s="112" t="str">
        <f>IF(ISBLANK(A73),"",IF(ISNA(VLOOKUP(VLOOKUP($A73,Légende!$H:$J,3,FALSE),NOM_BF2,1,FALSE)),"AJOUTER L'ÉCOLE DANS LA SECTION 2",""))</f>
        <v/>
      </c>
    </row>
    <row r="74" spans="2:20" ht="15.75" x14ac:dyDescent="0.25">
      <c r="B74" s="3"/>
      <c r="C74" s="2"/>
      <c r="D74" s="2"/>
      <c r="E74" s="2"/>
      <c r="F74" s="2"/>
      <c r="G74" s="2"/>
      <c r="H74" s="2"/>
      <c r="I74" s="2"/>
      <c r="J74" s="18"/>
      <c r="K74" s="18"/>
      <c r="L74" s="18"/>
      <c r="M74" s="18"/>
      <c r="N74" s="137"/>
      <c r="P74" s="39" t="str">
        <f t="shared" si="4"/>
        <v/>
      </c>
      <c r="Q74" s="39" t="str">
        <f t="shared" si="5"/>
        <v/>
      </c>
      <c r="R74" s="39" t="str">
        <f t="shared" si="6"/>
        <v/>
      </c>
      <c r="S74" s="39" t="str">
        <f t="shared" si="7"/>
        <v/>
      </c>
      <c r="T74" s="112" t="str">
        <f>IF(ISBLANK(A74),"",IF(ISNA(VLOOKUP(VLOOKUP($A74,Légende!$H:$J,3,FALSE),NOM_BF2,1,FALSE)),"AJOUTER L'ÉCOLE DANS LA SECTION 2",""))</f>
        <v/>
      </c>
    </row>
    <row r="75" spans="2:20" ht="15.75" x14ac:dyDescent="0.25">
      <c r="B75" s="3"/>
      <c r="C75" s="2"/>
      <c r="D75" s="2"/>
      <c r="E75" s="2"/>
      <c r="F75" s="2"/>
      <c r="G75" s="2"/>
      <c r="H75" s="2"/>
      <c r="I75" s="2"/>
      <c r="J75" s="18"/>
      <c r="K75" s="18"/>
      <c r="L75" s="18"/>
      <c r="M75" s="18"/>
      <c r="P75" s="39" t="str">
        <f t="shared" si="4"/>
        <v/>
      </c>
      <c r="Q75" s="39" t="str">
        <f t="shared" si="5"/>
        <v/>
      </c>
      <c r="R75" s="39" t="str">
        <f t="shared" si="6"/>
        <v/>
      </c>
      <c r="S75" s="39" t="str">
        <f t="shared" si="7"/>
        <v/>
      </c>
      <c r="T75" s="112" t="str">
        <f>IF(ISBLANK(A75),"",IF(ISNA(VLOOKUP(VLOOKUP($A75,Légende!$H:$J,3,FALSE),NOM_BF2,1,FALSE)),"AJOUTER L'ÉCOLE DANS LA SECTION 2",""))</f>
        <v/>
      </c>
    </row>
    <row r="76" spans="2:20" ht="15.75" x14ac:dyDescent="0.25">
      <c r="B76" s="3"/>
      <c r="C76" s="2"/>
      <c r="D76" s="2"/>
      <c r="E76" s="2"/>
      <c r="F76" s="2"/>
      <c r="G76" s="2"/>
      <c r="H76" s="2"/>
      <c r="I76" s="2"/>
      <c r="J76" s="18"/>
      <c r="K76" s="18"/>
      <c r="L76" s="18"/>
      <c r="M76" s="18"/>
      <c r="P76" s="39" t="str">
        <f t="shared" si="4"/>
        <v/>
      </c>
      <c r="Q76" s="39" t="str">
        <f t="shared" si="5"/>
        <v/>
      </c>
      <c r="R76" s="39" t="str">
        <f t="shared" si="6"/>
        <v/>
      </c>
      <c r="S76" s="39" t="str">
        <f t="shared" si="7"/>
        <v/>
      </c>
      <c r="T76" s="112" t="str">
        <f>IF(ISBLANK(A76),"",IF(ISNA(VLOOKUP(VLOOKUP($A76,Légende!$H:$J,3,FALSE),NOM_BF2,1,FALSE)),"AJOUTER L'ÉCOLE DANS LA SECTION 2",""))</f>
        <v/>
      </c>
    </row>
    <row r="77" spans="2:20" ht="15.75" x14ac:dyDescent="0.25">
      <c r="B77" s="3"/>
      <c r="C77" s="2"/>
      <c r="D77" s="2"/>
      <c r="E77" s="2"/>
      <c r="F77" s="2"/>
      <c r="G77" s="2"/>
      <c r="H77" s="2"/>
      <c r="I77" s="2"/>
      <c r="J77" s="18"/>
      <c r="K77" s="18"/>
      <c r="L77" s="18"/>
      <c r="M77" s="18"/>
      <c r="P77" s="39" t="str">
        <f t="shared" si="4"/>
        <v/>
      </c>
      <c r="Q77" s="39" t="str">
        <f t="shared" si="5"/>
        <v/>
      </c>
      <c r="R77" s="39" t="str">
        <f t="shared" si="6"/>
        <v/>
      </c>
      <c r="S77" s="39" t="str">
        <f t="shared" si="7"/>
        <v/>
      </c>
      <c r="T77" s="112" t="str">
        <f>IF(ISBLANK(A77),"",IF(ISNA(VLOOKUP(VLOOKUP($A77,Légende!$H:$J,3,FALSE),NOM_BF2,1,FALSE)),"AJOUTER L'ÉCOLE DANS LA SECTION 2",""))</f>
        <v/>
      </c>
    </row>
    <row r="78" spans="2:20" ht="15.75" x14ac:dyDescent="0.25">
      <c r="B78" s="3"/>
      <c r="C78" s="2"/>
      <c r="D78" s="2"/>
      <c r="E78" s="2"/>
      <c r="F78" s="2"/>
      <c r="G78" s="2"/>
      <c r="H78" s="2"/>
      <c r="I78" s="2"/>
      <c r="J78" s="18"/>
      <c r="K78" s="18"/>
      <c r="L78" s="18"/>
      <c r="M78" s="18"/>
      <c r="P78" s="39" t="str">
        <f t="shared" si="4"/>
        <v/>
      </c>
      <c r="Q78" s="39" t="str">
        <f t="shared" si="5"/>
        <v/>
      </c>
      <c r="R78" s="39" t="str">
        <f t="shared" si="6"/>
        <v/>
      </c>
      <c r="S78" s="39" t="str">
        <f t="shared" si="7"/>
        <v/>
      </c>
      <c r="T78" s="112" t="str">
        <f>IF(ISBLANK(A78),"",IF(ISNA(VLOOKUP(VLOOKUP($A78,Légende!$H:$J,3,FALSE),NOM_BF2,1,FALSE)),"AJOUTER L'ÉCOLE DANS LA SECTION 2",""))</f>
        <v/>
      </c>
    </row>
    <row r="79" spans="2:20" ht="15.75" x14ac:dyDescent="0.25">
      <c r="B79" s="3"/>
      <c r="C79" s="2"/>
      <c r="D79" s="2"/>
      <c r="E79" s="2"/>
      <c r="F79" s="2"/>
      <c r="G79" s="2"/>
      <c r="H79" s="2"/>
      <c r="I79" s="2"/>
      <c r="J79" s="18"/>
      <c r="K79" s="18"/>
      <c r="L79" s="18"/>
      <c r="M79" s="18"/>
      <c r="P79" s="39" t="str">
        <f t="shared" si="4"/>
        <v/>
      </c>
      <c r="Q79" s="39" t="str">
        <f t="shared" si="5"/>
        <v/>
      </c>
      <c r="R79" s="39" t="str">
        <f t="shared" si="6"/>
        <v/>
      </c>
      <c r="S79" s="39" t="str">
        <f t="shared" si="7"/>
        <v/>
      </c>
      <c r="T79" s="112" t="str">
        <f>IF(ISBLANK(A79),"",IF(ISNA(VLOOKUP(VLOOKUP($A79,Légende!$H:$J,3,FALSE),NOM_BF2,1,FALSE)),"AJOUTER L'ÉCOLE DANS LA SECTION 2",""))</f>
        <v/>
      </c>
    </row>
    <row r="80" spans="2:20" ht="15.75" x14ac:dyDescent="0.25">
      <c r="B80" s="3"/>
      <c r="C80" s="2"/>
      <c r="D80" s="2"/>
      <c r="E80" s="2"/>
      <c r="F80" s="2"/>
      <c r="G80" s="2"/>
      <c r="H80" s="2"/>
      <c r="I80" s="2"/>
      <c r="J80" s="18"/>
      <c r="K80" s="18"/>
      <c r="L80" s="18"/>
      <c r="M80" s="18"/>
      <c r="P80" s="39" t="str">
        <f t="shared" si="4"/>
        <v/>
      </c>
      <c r="Q80" s="39" t="str">
        <f t="shared" si="5"/>
        <v/>
      </c>
      <c r="R80" s="39" t="str">
        <f t="shared" si="6"/>
        <v/>
      </c>
      <c r="S80" s="39" t="str">
        <f t="shared" si="7"/>
        <v/>
      </c>
      <c r="T80" s="112" t="str">
        <f>IF(ISBLANK(A80),"",IF(ISNA(VLOOKUP(VLOOKUP($A80,Légende!$H:$J,3,FALSE),NOM_BF2,1,FALSE)),"AJOUTER L'ÉCOLE DANS LA SECTION 2",""))</f>
        <v/>
      </c>
    </row>
    <row r="81" spans="2:20" ht="15.75" x14ac:dyDescent="0.25">
      <c r="B81" s="3"/>
      <c r="C81" s="2"/>
      <c r="D81" s="2"/>
      <c r="E81" s="2"/>
      <c r="F81" s="2"/>
      <c r="G81" s="2"/>
      <c r="H81" s="2"/>
      <c r="I81" s="2"/>
      <c r="J81" s="18"/>
      <c r="K81" s="18"/>
      <c r="L81" s="18"/>
      <c r="M81" s="18"/>
      <c r="P81" s="39" t="str">
        <f t="shared" si="4"/>
        <v/>
      </c>
      <c r="Q81" s="39" t="str">
        <f t="shared" si="5"/>
        <v/>
      </c>
      <c r="R81" s="39" t="str">
        <f t="shared" si="6"/>
        <v/>
      </c>
      <c r="S81" s="39" t="str">
        <f t="shared" si="7"/>
        <v/>
      </c>
      <c r="T81" s="112" t="str">
        <f>IF(ISBLANK(A81),"",IF(ISNA(VLOOKUP(VLOOKUP($A81,Légende!$H:$J,3,FALSE),NOM_BF2,1,FALSE)),"AJOUTER L'ÉCOLE DANS LA SECTION 2",""))</f>
        <v/>
      </c>
    </row>
    <row r="82" spans="2:20" ht="15.75" x14ac:dyDescent="0.25">
      <c r="B82" s="3"/>
      <c r="C82" s="2"/>
      <c r="D82" s="2"/>
      <c r="E82" s="2"/>
      <c r="F82" s="2"/>
      <c r="G82" s="2"/>
      <c r="H82" s="2"/>
      <c r="I82" s="2"/>
      <c r="J82" s="18"/>
      <c r="K82" s="18"/>
      <c r="L82" s="18"/>
      <c r="M82" s="18"/>
      <c r="P82" s="39" t="str">
        <f t="shared" si="4"/>
        <v/>
      </c>
      <c r="Q82" s="39" t="str">
        <f t="shared" si="5"/>
        <v/>
      </c>
      <c r="R82" s="39" t="str">
        <f t="shared" si="6"/>
        <v/>
      </c>
      <c r="S82" s="39" t="str">
        <f t="shared" si="7"/>
        <v/>
      </c>
      <c r="T82" s="112" t="str">
        <f>IF(ISBLANK(A82),"",IF(ISNA(VLOOKUP(VLOOKUP($A82,Légende!$H:$J,3,FALSE),NOM_BF2,1,FALSE)),"AJOUTER L'ÉCOLE DANS LA SECTION 2",""))</f>
        <v/>
      </c>
    </row>
    <row r="83" spans="2:20" ht="15.75" x14ac:dyDescent="0.25">
      <c r="B83" s="3"/>
      <c r="C83" s="2"/>
      <c r="D83" s="2"/>
      <c r="E83" s="2"/>
      <c r="F83" s="2"/>
      <c r="G83" s="2"/>
      <c r="H83" s="2"/>
      <c r="I83" s="2"/>
      <c r="J83" s="18"/>
      <c r="K83" s="18"/>
      <c r="L83" s="18"/>
      <c r="M83" s="18"/>
      <c r="P83" s="39" t="str">
        <f t="shared" si="4"/>
        <v/>
      </c>
      <c r="Q83" s="39" t="str">
        <f t="shared" si="5"/>
        <v/>
      </c>
      <c r="R83" s="39" t="str">
        <f t="shared" si="6"/>
        <v/>
      </c>
      <c r="S83" s="39" t="str">
        <f t="shared" si="7"/>
        <v/>
      </c>
      <c r="T83" s="112" t="str">
        <f>IF(ISBLANK(A83),"",IF(ISNA(VLOOKUP(VLOOKUP($A83,Légende!$H:$J,3,FALSE),NOM_BF2,1,FALSE)),"AJOUTER L'ÉCOLE DANS LA SECTION 2",""))</f>
        <v/>
      </c>
    </row>
    <row r="84" spans="2:20" ht="15.75" x14ac:dyDescent="0.25">
      <c r="B84" s="3"/>
      <c r="C84" s="2"/>
      <c r="D84" s="2"/>
      <c r="E84" s="2"/>
      <c r="F84" s="2"/>
      <c r="G84" s="2"/>
      <c r="H84" s="2"/>
      <c r="I84" s="2"/>
      <c r="J84" s="18"/>
      <c r="K84" s="18"/>
      <c r="L84" s="18"/>
      <c r="M84" s="18"/>
      <c r="P84" s="39" t="str">
        <f t="shared" si="4"/>
        <v/>
      </c>
      <c r="Q84" s="39" t="str">
        <f t="shared" si="5"/>
        <v/>
      </c>
      <c r="R84" s="39" t="str">
        <f t="shared" si="6"/>
        <v/>
      </c>
      <c r="S84" s="39" t="str">
        <f t="shared" si="7"/>
        <v/>
      </c>
      <c r="T84" s="112" t="str">
        <f>IF(ISBLANK(A84),"",IF(ISNA(VLOOKUP(VLOOKUP($A84,Légende!$H:$J,3,FALSE),NOM_BF2,1,FALSE)),"AJOUTER L'ÉCOLE DANS LA SECTION 2",""))</f>
        <v/>
      </c>
    </row>
    <row r="85" spans="2:20" ht="15.75" x14ac:dyDescent="0.25">
      <c r="B85" s="3"/>
      <c r="C85" s="2"/>
      <c r="D85" s="2"/>
      <c r="E85" s="2"/>
      <c r="F85" s="2"/>
      <c r="G85" s="2"/>
      <c r="H85" s="2"/>
      <c r="I85" s="2"/>
      <c r="J85" s="18"/>
      <c r="K85" s="18"/>
      <c r="L85" s="18"/>
      <c r="M85" s="18"/>
      <c r="P85" s="39" t="str">
        <f t="shared" si="4"/>
        <v/>
      </c>
      <c r="Q85" s="39" t="str">
        <f t="shared" si="5"/>
        <v/>
      </c>
      <c r="R85" s="39" t="str">
        <f t="shared" si="6"/>
        <v/>
      </c>
      <c r="S85" s="39" t="str">
        <f t="shared" si="7"/>
        <v/>
      </c>
      <c r="T85" s="112" t="str">
        <f>IF(ISBLANK(A85),"",IF(ISNA(VLOOKUP(VLOOKUP($A85,Légende!$H:$J,3,FALSE),NOM_BF2,1,FALSE)),"AJOUTER L'ÉCOLE DANS LA SECTION 2",""))</f>
        <v/>
      </c>
    </row>
    <row r="86" spans="2:20" ht="15.75" x14ac:dyDescent="0.25">
      <c r="B86" s="3"/>
      <c r="C86" s="2"/>
      <c r="D86" s="2"/>
      <c r="E86" s="2"/>
      <c r="F86" s="2"/>
      <c r="G86" s="2"/>
      <c r="H86" s="2"/>
      <c r="I86" s="2"/>
      <c r="J86" s="18"/>
      <c r="K86" s="18"/>
      <c r="L86" s="18"/>
      <c r="M86" s="18"/>
      <c r="P86" s="39" t="str">
        <f t="shared" si="4"/>
        <v/>
      </c>
      <c r="Q86" s="39" t="str">
        <f t="shared" si="5"/>
        <v/>
      </c>
      <c r="R86" s="39" t="str">
        <f t="shared" si="6"/>
        <v/>
      </c>
      <c r="S86" s="39" t="str">
        <f t="shared" si="7"/>
        <v/>
      </c>
      <c r="T86" s="112" t="str">
        <f>IF(ISBLANK(A86),"",IF(ISNA(VLOOKUP(VLOOKUP($A86,Légende!$H:$J,3,FALSE),NOM_BF2,1,FALSE)),"AJOUTER L'ÉCOLE DANS LA SECTION 2",""))</f>
        <v/>
      </c>
    </row>
    <row r="87" spans="2:20" ht="15.75" x14ac:dyDescent="0.25">
      <c r="B87" s="3"/>
      <c r="C87" s="2"/>
      <c r="D87" s="2"/>
      <c r="E87" s="2"/>
      <c r="F87" s="2"/>
      <c r="G87" s="2"/>
      <c r="H87" s="2"/>
      <c r="I87" s="2"/>
      <c r="J87" s="18"/>
      <c r="K87" s="18"/>
      <c r="L87" s="18"/>
      <c r="M87" s="18"/>
      <c r="P87" s="39" t="str">
        <f t="shared" si="4"/>
        <v/>
      </c>
      <c r="Q87" s="39" t="str">
        <f t="shared" si="5"/>
        <v/>
      </c>
      <c r="R87" s="39" t="str">
        <f t="shared" si="6"/>
        <v/>
      </c>
      <c r="S87" s="39" t="str">
        <f t="shared" si="7"/>
        <v/>
      </c>
      <c r="T87" s="112" t="str">
        <f>IF(ISBLANK(A87),"",IF(ISNA(VLOOKUP(VLOOKUP($A87,Légende!$H:$J,3,FALSE),NOM_BF2,1,FALSE)),"AJOUTER L'ÉCOLE DANS LA SECTION 2",""))</f>
        <v/>
      </c>
    </row>
    <row r="88" spans="2:20" ht="15.75" x14ac:dyDescent="0.25">
      <c r="B88" s="3"/>
      <c r="C88" s="2"/>
      <c r="D88" s="2"/>
      <c r="E88" s="2"/>
      <c r="F88" s="2"/>
      <c r="G88" s="2"/>
      <c r="H88" s="2"/>
      <c r="I88" s="2"/>
      <c r="J88" s="18"/>
      <c r="K88" s="18"/>
      <c r="L88" s="18"/>
      <c r="M88" s="18"/>
      <c r="P88" s="39" t="str">
        <f t="shared" si="4"/>
        <v/>
      </c>
      <c r="Q88" s="39" t="str">
        <f t="shared" si="5"/>
        <v/>
      </c>
      <c r="R88" s="39" t="str">
        <f t="shared" si="6"/>
        <v/>
      </c>
      <c r="S88" s="39" t="str">
        <f t="shared" si="7"/>
        <v/>
      </c>
      <c r="T88" s="112" t="str">
        <f>IF(ISBLANK(A88),"",IF(ISNA(VLOOKUP(VLOOKUP($A88,Légende!$H:$J,3,FALSE),NOM_BF2,1,FALSE)),"AJOUTER L'ÉCOLE DANS LA SECTION 2",""))</f>
        <v/>
      </c>
    </row>
    <row r="89" spans="2:20" ht="15.75" x14ac:dyDescent="0.25">
      <c r="B89" s="3"/>
      <c r="C89" s="2"/>
      <c r="D89" s="2"/>
      <c r="E89" s="2"/>
      <c r="F89" s="2"/>
      <c r="G89" s="2"/>
      <c r="H89" s="2"/>
      <c r="I89" s="2"/>
      <c r="J89" s="18"/>
      <c r="K89" s="18"/>
      <c r="L89" s="18"/>
      <c r="M89" s="18"/>
      <c r="P89" s="39" t="str">
        <f t="shared" si="4"/>
        <v/>
      </c>
      <c r="Q89" s="39" t="str">
        <f t="shared" si="5"/>
        <v/>
      </c>
      <c r="R89" s="39" t="str">
        <f t="shared" si="6"/>
        <v/>
      </c>
      <c r="S89" s="39" t="str">
        <f t="shared" si="7"/>
        <v/>
      </c>
      <c r="T89" s="112" t="str">
        <f>IF(ISBLANK(A89),"",IF(ISNA(VLOOKUP(VLOOKUP($A89,Légende!$H:$J,3,FALSE),NOM_BF2,1,FALSE)),"AJOUTER L'ÉCOLE DANS LA SECTION 2",""))</f>
        <v/>
      </c>
    </row>
    <row r="90" spans="2:20" ht="15.75" x14ac:dyDescent="0.25">
      <c r="B90" s="3"/>
      <c r="C90" s="2"/>
      <c r="D90" s="2"/>
      <c r="E90" s="2"/>
      <c r="F90" s="2"/>
      <c r="G90" s="2"/>
      <c r="H90" s="2"/>
      <c r="I90" s="2"/>
      <c r="J90" s="18"/>
      <c r="K90" s="18"/>
      <c r="L90" s="18"/>
      <c r="M90" s="18"/>
      <c r="P90" s="39" t="str">
        <f t="shared" si="4"/>
        <v/>
      </c>
      <c r="Q90" s="39" t="str">
        <f t="shared" si="5"/>
        <v/>
      </c>
      <c r="R90" s="39" t="str">
        <f t="shared" si="6"/>
        <v/>
      </c>
      <c r="S90" s="39" t="str">
        <f t="shared" si="7"/>
        <v/>
      </c>
      <c r="T90" s="112" t="str">
        <f>IF(ISBLANK(A90),"",IF(ISNA(VLOOKUP(VLOOKUP($A90,Légende!$H:$J,3,FALSE),NOM_BF2,1,FALSE)),"AJOUTER L'ÉCOLE DANS LA SECTION 2",""))</f>
        <v/>
      </c>
    </row>
    <row r="91" spans="2:20" ht="15.75" x14ac:dyDescent="0.25">
      <c r="B91" s="3"/>
      <c r="C91" s="2"/>
      <c r="D91" s="2"/>
      <c r="E91" s="2"/>
      <c r="F91" s="2"/>
      <c r="G91" s="2"/>
      <c r="H91" s="2"/>
      <c r="I91" s="2"/>
      <c r="J91" s="18"/>
      <c r="K91" s="18"/>
      <c r="L91" s="18"/>
      <c r="M91" s="18"/>
      <c r="P91" s="39" t="str">
        <f t="shared" si="4"/>
        <v/>
      </c>
      <c r="Q91" s="39" t="str">
        <f t="shared" si="5"/>
        <v/>
      </c>
      <c r="R91" s="39" t="str">
        <f t="shared" si="6"/>
        <v/>
      </c>
      <c r="S91" s="39" t="str">
        <f t="shared" si="7"/>
        <v/>
      </c>
      <c r="T91" s="112" t="str">
        <f>IF(ISBLANK(A91),"",IF(ISNA(VLOOKUP(VLOOKUP($A91,Légende!$H:$J,3,FALSE),NOM_BF2,1,FALSE)),"AJOUTER L'ÉCOLE DANS LA SECTION 2",""))</f>
        <v/>
      </c>
    </row>
    <row r="92" spans="2:20" ht="15.75" x14ac:dyDescent="0.25">
      <c r="B92" s="3"/>
      <c r="C92" s="2"/>
      <c r="D92" s="2"/>
      <c r="E92" s="2"/>
      <c r="F92" s="2"/>
      <c r="G92" s="2"/>
      <c r="H92" s="2"/>
      <c r="I92" s="2"/>
      <c r="J92" s="18"/>
      <c r="K92" s="18"/>
      <c r="L92" s="18"/>
      <c r="M92" s="18"/>
      <c r="P92" s="39" t="str">
        <f t="shared" si="4"/>
        <v/>
      </c>
      <c r="Q92" s="39" t="str">
        <f t="shared" si="5"/>
        <v/>
      </c>
      <c r="R92" s="39" t="str">
        <f t="shared" si="6"/>
        <v/>
      </c>
      <c r="S92" s="39" t="str">
        <f t="shared" si="7"/>
        <v/>
      </c>
      <c r="T92" s="112" t="str">
        <f>IF(ISBLANK(A92),"",IF(ISNA(VLOOKUP(VLOOKUP($A92,Légende!$H:$J,3,FALSE),NOM_BF2,1,FALSE)),"AJOUTER L'ÉCOLE DANS LA SECTION 2",""))</f>
        <v/>
      </c>
    </row>
    <row r="93" spans="2:20" ht="15.75" x14ac:dyDescent="0.25">
      <c r="B93" s="3"/>
      <c r="C93" s="2"/>
      <c r="D93" s="2"/>
      <c r="E93" s="2"/>
      <c r="F93" s="2"/>
      <c r="G93" s="2"/>
      <c r="H93" s="2"/>
      <c r="I93" s="2"/>
      <c r="J93" s="18"/>
      <c r="K93" s="18"/>
      <c r="L93" s="18"/>
      <c r="M93" s="18"/>
      <c r="P93" s="39" t="str">
        <f t="shared" si="4"/>
        <v/>
      </c>
      <c r="Q93" s="39" t="str">
        <f t="shared" si="5"/>
        <v/>
      </c>
      <c r="R93" s="39" t="str">
        <f t="shared" si="6"/>
        <v/>
      </c>
      <c r="S93" s="39" t="str">
        <f t="shared" si="7"/>
        <v/>
      </c>
      <c r="T93" s="112" t="str">
        <f>IF(ISBLANK(A93),"",IF(ISNA(VLOOKUP(VLOOKUP($A93,Légende!$H:$J,3,FALSE),NOM_BF2,1,FALSE)),"AJOUTER L'ÉCOLE DANS LA SECTION 2",""))</f>
        <v/>
      </c>
    </row>
    <row r="94" spans="2:20" ht="15.75" x14ac:dyDescent="0.25">
      <c r="B94" s="3"/>
      <c r="C94" s="2"/>
      <c r="D94" s="2"/>
      <c r="E94" s="2"/>
      <c r="F94" s="2"/>
      <c r="G94" s="2"/>
      <c r="H94" s="2"/>
      <c r="I94" s="2"/>
      <c r="J94" s="18"/>
      <c r="K94" s="18"/>
      <c r="L94" s="18"/>
      <c r="M94" s="18"/>
      <c r="P94" s="39" t="str">
        <f t="shared" si="4"/>
        <v/>
      </c>
      <c r="Q94" s="39" t="str">
        <f t="shared" si="5"/>
        <v/>
      </c>
      <c r="R94" s="39" t="str">
        <f t="shared" si="6"/>
        <v/>
      </c>
      <c r="S94" s="39" t="str">
        <f t="shared" si="7"/>
        <v/>
      </c>
      <c r="T94" s="112" t="str">
        <f>IF(ISBLANK(A94),"",IF(ISNA(VLOOKUP(VLOOKUP($A94,Légende!$H:$J,3,FALSE),NOM_BF2,1,FALSE)),"AJOUTER L'ÉCOLE DANS LA SECTION 2",""))</f>
        <v/>
      </c>
    </row>
    <row r="95" spans="2:20" ht="15.75" x14ac:dyDescent="0.25">
      <c r="B95" s="3"/>
      <c r="C95" s="2"/>
      <c r="D95" s="2"/>
      <c r="E95" s="2"/>
      <c r="F95" s="2"/>
      <c r="G95" s="2"/>
      <c r="H95" s="2"/>
      <c r="I95" s="2"/>
      <c r="J95" s="18"/>
      <c r="K95" s="18"/>
      <c r="L95" s="18"/>
      <c r="M95" s="18"/>
      <c r="P95" s="39" t="str">
        <f t="shared" si="4"/>
        <v/>
      </c>
      <c r="Q95" s="39" t="str">
        <f t="shared" si="5"/>
        <v/>
      </c>
      <c r="R95" s="39" t="str">
        <f t="shared" si="6"/>
        <v/>
      </c>
      <c r="S95" s="39" t="str">
        <f t="shared" si="7"/>
        <v/>
      </c>
      <c r="T95" s="112" t="str">
        <f>IF(ISBLANK(A95),"",IF(ISNA(VLOOKUP(VLOOKUP($A95,Légende!$H:$J,3,FALSE),NOM_BF2,1,FALSE)),"AJOUTER L'ÉCOLE DANS LA SECTION 2",""))</f>
        <v/>
      </c>
    </row>
    <row r="96" spans="2:20" ht="15.75" x14ac:dyDescent="0.25">
      <c r="B96" s="3"/>
      <c r="C96" s="2"/>
      <c r="D96" s="2"/>
      <c r="E96" s="2"/>
      <c r="F96" s="2"/>
      <c r="G96" s="2"/>
      <c r="H96" s="2"/>
      <c r="I96" s="2"/>
      <c r="J96" s="18"/>
      <c r="K96" s="18"/>
      <c r="L96" s="18"/>
      <c r="M96" s="18"/>
      <c r="P96" s="39" t="str">
        <f t="shared" si="4"/>
        <v/>
      </c>
      <c r="Q96" s="39" t="str">
        <f t="shared" si="5"/>
        <v/>
      </c>
      <c r="R96" s="39" t="str">
        <f t="shared" si="6"/>
        <v/>
      </c>
      <c r="S96" s="39" t="str">
        <f t="shared" si="7"/>
        <v/>
      </c>
      <c r="T96" s="112" t="str">
        <f>IF(ISBLANK(A96),"",IF(ISNA(VLOOKUP(VLOOKUP($A96,Légende!$H:$J,3,FALSE),NOM_BF2,1,FALSE)),"AJOUTER L'ÉCOLE DANS LA SECTION 2",""))</f>
        <v/>
      </c>
    </row>
    <row r="97" spans="2:20" ht="15.75" x14ac:dyDescent="0.25">
      <c r="B97" s="3"/>
      <c r="C97" s="2"/>
      <c r="D97" s="2"/>
      <c r="E97" s="2"/>
      <c r="F97" s="2"/>
      <c r="G97" s="2"/>
      <c r="H97" s="2"/>
      <c r="I97" s="2"/>
      <c r="J97" s="18"/>
      <c r="K97" s="18"/>
      <c r="L97" s="18"/>
      <c r="M97" s="18"/>
      <c r="P97" s="39" t="str">
        <f t="shared" si="4"/>
        <v/>
      </c>
      <c r="Q97" s="39" t="str">
        <f t="shared" si="5"/>
        <v/>
      </c>
      <c r="R97" s="39" t="str">
        <f t="shared" si="6"/>
        <v/>
      </c>
      <c r="S97" s="39" t="str">
        <f t="shared" si="7"/>
        <v/>
      </c>
      <c r="T97" s="112" t="str">
        <f>IF(ISBLANK(A97),"",IF(ISNA(VLOOKUP(VLOOKUP($A97,Légende!$H:$J,3,FALSE),NOM_BF2,1,FALSE)),"AJOUTER L'ÉCOLE DANS LA SECTION 2",""))</f>
        <v/>
      </c>
    </row>
    <row r="98" spans="2:20" ht="15.75" x14ac:dyDescent="0.25">
      <c r="B98" s="3"/>
      <c r="C98" s="2"/>
      <c r="D98" s="2"/>
      <c r="E98" s="2"/>
      <c r="F98" s="2"/>
      <c r="G98" s="2"/>
      <c r="H98" s="2"/>
      <c r="I98" s="2"/>
      <c r="J98" s="18"/>
      <c r="K98" s="18"/>
      <c r="L98" s="18"/>
      <c r="M98" s="18"/>
      <c r="P98" s="39" t="str">
        <f t="shared" si="4"/>
        <v/>
      </c>
      <c r="Q98" s="39" t="str">
        <f t="shared" si="5"/>
        <v/>
      </c>
      <c r="R98" s="39" t="str">
        <f t="shared" si="6"/>
        <v/>
      </c>
      <c r="S98" s="39" t="str">
        <f t="shared" si="7"/>
        <v/>
      </c>
      <c r="T98" s="112" t="str">
        <f>IF(ISBLANK(A98),"",IF(ISNA(VLOOKUP(VLOOKUP($A98,Légende!$H:$J,3,FALSE),NOM_BF2,1,FALSE)),"AJOUTER L'ÉCOLE DANS LA SECTION 2",""))</f>
        <v/>
      </c>
    </row>
    <row r="99" spans="2:20" ht="15.75" x14ac:dyDescent="0.25">
      <c r="B99" s="3"/>
      <c r="C99" s="2"/>
      <c r="D99" s="2"/>
      <c r="E99" s="2"/>
      <c r="F99" s="2"/>
      <c r="G99" s="2"/>
      <c r="H99" s="2"/>
      <c r="I99" s="2"/>
      <c r="J99" s="18"/>
      <c r="K99" s="18"/>
      <c r="L99" s="18"/>
      <c r="M99" s="18"/>
      <c r="P99" s="39" t="str">
        <f t="shared" si="4"/>
        <v/>
      </c>
      <c r="Q99" s="39" t="str">
        <f t="shared" si="5"/>
        <v/>
      </c>
      <c r="R99" s="39" t="str">
        <f t="shared" si="6"/>
        <v/>
      </c>
      <c r="S99" s="39" t="str">
        <f t="shared" si="7"/>
        <v/>
      </c>
      <c r="T99" s="112" t="str">
        <f>IF(ISBLANK(A99),"",IF(ISNA(VLOOKUP(VLOOKUP($A99,Légende!$H:$J,3,FALSE),NOM_BF2,1,FALSE)),"AJOUTER L'ÉCOLE DANS LA SECTION 2",""))</f>
        <v/>
      </c>
    </row>
    <row r="100" spans="2:20" ht="15.75" x14ac:dyDescent="0.25">
      <c r="B100" s="3"/>
      <c r="C100" s="2"/>
      <c r="D100" s="2"/>
      <c r="E100" s="2"/>
      <c r="F100" s="2"/>
      <c r="G100" s="2"/>
      <c r="H100" s="2"/>
      <c r="I100" s="2"/>
      <c r="J100" s="18"/>
      <c r="K100" s="18"/>
      <c r="L100" s="18"/>
      <c r="M100" s="18"/>
      <c r="P100" s="39" t="str">
        <f t="shared" si="4"/>
        <v/>
      </c>
      <c r="Q100" s="39" t="str">
        <f t="shared" si="5"/>
        <v/>
      </c>
      <c r="R100" s="39" t="str">
        <f t="shared" si="6"/>
        <v/>
      </c>
      <c r="S100" s="39" t="str">
        <f t="shared" si="7"/>
        <v/>
      </c>
      <c r="T100" s="112" t="str">
        <f>IF(ISBLANK(A100),"",IF(ISNA(VLOOKUP(VLOOKUP($A100,Légende!$H:$J,3,FALSE),NOM_BF2,1,FALSE)),"AJOUTER L'ÉCOLE DANS LA SECTION 2",""))</f>
        <v/>
      </c>
    </row>
    <row r="101" spans="2:20" ht="15.75" x14ac:dyDescent="0.25">
      <c r="B101" s="3"/>
      <c r="C101" s="2"/>
      <c r="D101" s="2"/>
      <c r="E101" s="2"/>
      <c r="F101" s="2"/>
      <c r="G101" s="2"/>
      <c r="H101" s="2"/>
      <c r="I101" s="2"/>
      <c r="J101" s="18"/>
      <c r="K101" s="18"/>
      <c r="L101" s="18"/>
      <c r="M101" s="18"/>
      <c r="P101" s="39" t="str">
        <f t="shared" si="4"/>
        <v/>
      </c>
      <c r="Q101" s="39" t="str">
        <f t="shared" si="5"/>
        <v/>
      </c>
      <c r="R101" s="39" t="str">
        <f t="shared" si="6"/>
        <v/>
      </c>
      <c r="S101" s="39" t="str">
        <f t="shared" si="7"/>
        <v/>
      </c>
      <c r="T101" s="112" t="str">
        <f>IF(ISBLANK(A101),"",IF(ISNA(VLOOKUP(VLOOKUP($A101,Légende!$H:$J,3,FALSE),NOM_BF2,1,FALSE)),"AJOUTER L'ÉCOLE DANS LA SECTION 2",""))</f>
        <v/>
      </c>
    </row>
    <row r="102" spans="2:20" ht="15.75" x14ac:dyDescent="0.25">
      <c r="B102" s="3"/>
      <c r="C102" s="2"/>
      <c r="D102" s="2"/>
      <c r="E102" s="2"/>
      <c r="F102" s="2"/>
      <c r="G102" s="2"/>
      <c r="H102" s="2"/>
      <c r="I102" s="2"/>
      <c r="J102" s="18"/>
      <c r="K102" s="18"/>
      <c r="L102" s="18"/>
      <c r="M102" s="18"/>
      <c r="P102" s="39" t="str">
        <f t="shared" si="4"/>
        <v/>
      </c>
      <c r="Q102" s="39" t="str">
        <f t="shared" si="5"/>
        <v/>
      </c>
      <c r="R102" s="39" t="str">
        <f t="shared" si="6"/>
        <v/>
      </c>
      <c r="S102" s="39" t="str">
        <f t="shared" si="7"/>
        <v/>
      </c>
      <c r="T102" s="112" t="str">
        <f>IF(ISBLANK(A102),"",IF(ISNA(VLOOKUP(VLOOKUP($A102,Légende!$H:$J,3,FALSE),NOM_BF2,1,FALSE)),"AJOUTER L'ÉCOLE DANS LA SECTION 2",""))</f>
        <v/>
      </c>
    </row>
    <row r="103" spans="2:20" ht="15.75" x14ac:dyDescent="0.25">
      <c r="B103" s="3"/>
      <c r="C103" s="2"/>
      <c r="D103" s="2"/>
      <c r="E103" s="2"/>
      <c r="F103" s="2"/>
      <c r="G103" s="2"/>
      <c r="H103" s="2"/>
      <c r="I103" s="2"/>
      <c r="J103" s="18"/>
      <c r="K103" s="18"/>
      <c r="L103" s="18"/>
      <c r="M103" s="18"/>
      <c r="P103" s="39" t="str">
        <f t="shared" ref="P103:P134" si="8">IF($J103="","",RANK($J103,$J$5:$J$164,0))</f>
        <v/>
      </c>
      <c r="Q103" s="39" t="str">
        <f t="shared" ref="Q103:Q134" si="9">IF($K103="","",RANK($K103,$K$5:$K$164,0))</f>
        <v/>
      </c>
      <c r="R103" s="39" t="str">
        <f t="shared" ref="R103:R134" si="10">IF($L103="","",RANK($L103,$L$5:$L$164,0))</f>
        <v/>
      </c>
      <c r="S103" s="39" t="str">
        <f t="shared" ref="S103:S134" si="11">IF($M103="","",RANK($M103,$M$5:$M$164,0))</f>
        <v/>
      </c>
      <c r="T103" s="112" t="str">
        <f>IF(ISBLANK(A103),"",IF(ISNA(VLOOKUP(VLOOKUP($A103,Légende!$H:$J,3,FALSE),NOM_BF2,1,FALSE)),"AJOUTER L'ÉCOLE DANS LA SECTION 2",""))</f>
        <v/>
      </c>
    </row>
    <row r="104" spans="2:20" ht="15.75" x14ac:dyDescent="0.25">
      <c r="B104" s="3"/>
      <c r="C104" s="2"/>
      <c r="D104" s="2"/>
      <c r="E104" s="2"/>
      <c r="F104" s="2"/>
      <c r="G104" s="2"/>
      <c r="H104" s="2"/>
      <c r="I104" s="2"/>
      <c r="J104" s="18"/>
      <c r="K104" s="18"/>
      <c r="L104" s="18"/>
      <c r="M104" s="18"/>
      <c r="P104" s="39" t="str">
        <f t="shared" si="8"/>
        <v/>
      </c>
      <c r="Q104" s="39" t="str">
        <f t="shared" si="9"/>
        <v/>
      </c>
      <c r="R104" s="39" t="str">
        <f t="shared" si="10"/>
        <v/>
      </c>
      <c r="S104" s="39" t="str">
        <f t="shared" si="11"/>
        <v/>
      </c>
      <c r="T104" s="112" t="str">
        <f>IF(ISBLANK(A104),"",IF(ISNA(VLOOKUP(VLOOKUP($A104,Légende!$H:$J,3,FALSE),NOM_BF2,1,FALSE)),"AJOUTER L'ÉCOLE DANS LA SECTION 2",""))</f>
        <v/>
      </c>
    </row>
    <row r="105" spans="2:20" ht="15.75" x14ac:dyDescent="0.25">
      <c r="B105" s="3"/>
      <c r="C105" s="2"/>
      <c r="D105" s="2"/>
      <c r="E105" s="2"/>
      <c r="F105" s="2"/>
      <c r="G105" s="2"/>
      <c r="H105" s="2"/>
      <c r="I105" s="2"/>
      <c r="J105" s="18"/>
      <c r="K105" s="18"/>
      <c r="L105" s="18"/>
      <c r="M105" s="18"/>
      <c r="P105" s="39" t="str">
        <f t="shared" si="8"/>
        <v/>
      </c>
      <c r="Q105" s="39" t="str">
        <f t="shared" si="9"/>
        <v/>
      </c>
      <c r="R105" s="39" t="str">
        <f t="shared" si="10"/>
        <v/>
      </c>
      <c r="S105" s="39" t="str">
        <f t="shared" si="11"/>
        <v/>
      </c>
      <c r="T105" s="112" t="str">
        <f>IF(ISBLANK(A105),"",IF(ISNA(VLOOKUP(VLOOKUP($A105,Légende!$H:$J,3,FALSE),NOM_BF2,1,FALSE)),"AJOUTER L'ÉCOLE DANS LA SECTION 2",""))</f>
        <v/>
      </c>
    </row>
    <row r="106" spans="2:20" ht="15.75" x14ac:dyDescent="0.25">
      <c r="B106" s="3"/>
      <c r="C106" s="2"/>
      <c r="D106" s="2"/>
      <c r="E106" s="2"/>
      <c r="F106" s="2"/>
      <c r="G106" s="2"/>
      <c r="H106" s="2"/>
      <c r="I106" s="2"/>
      <c r="J106" s="18"/>
      <c r="K106" s="18"/>
      <c r="L106" s="18"/>
      <c r="M106" s="18"/>
      <c r="P106" s="39" t="str">
        <f t="shared" si="8"/>
        <v/>
      </c>
      <c r="Q106" s="39" t="str">
        <f t="shared" si="9"/>
        <v/>
      </c>
      <c r="R106" s="39" t="str">
        <f t="shared" si="10"/>
        <v/>
      </c>
      <c r="S106" s="39" t="str">
        <f t="shared" si="11"/>
        <v/>
      </c>
      <c r="T106" s="112" t="str">
        <f>IF(ISBLANK(A106),"",IF(ISNA(VLOOKUP(VLOOKUP($A106,Légende!$H:$J,3,FALSE),NOM_BF2,1,FALSE)),"AJOUTER L'ÉCOLE DANS LA SECTION 2",""))</f>
        <v/>
      </c>
    </row>
    <row r="107" spans="2:20" ht="15.75" x14ac:dyDescent="0.25">
      <c r="B107" s="3"/>
      <c r="C107" s="2"/>
      <c r="D107" s="2"/>
      <c r="E107" s="2"/>
      <c r="F107" s="2"/>
      <c r="G107" s="2"/>
      <c r="H107" s="2"/>
      <c r="I107" s="2"/>
      <c r="J107" s="18"/>
      <c r="K107" s="18"/>
      <c r="L107" s="18"/>
      <c r="M107" s="18"/>
      <c r="P107" s="39" t="str">
        <f t="shared" si="8"/>
        <v/>
      </c>
      <c r="Q107" s="39" t="str">
        <f t="shared" si="9"/>
        <v/>
      </c>
      <c r="R107" s="39" t="str">
        <f t="shared" si="10"/>
        <v/>
      </c>
      <c r="S107" s="39" t="str">
        <f t="shared" si="11"/>
        <v/>
      </c>
      <c r="T107" s="112" t="str">
        <f>IF(ISBLANK(A107),"",IF(ISNA(VLOOKUP(VLOOKUP($A107,Légende!$H:$J,3,FALSE),NOM_BF2,1,FALSE)),"AJOUTER L'ÉCOLE DANS LA SECTION 2",""))</f>
        <v/>
      </c>
    </row>
    <row r="108" spans="2:20" ht="15.75" x14ac:dyDescent="0.25">
      <c r="B108" s="3"/>
      <c r="C108" s="2"/>
      <c r="D108" s="2"/>
      <c r="E108" s="2"/>
      <c r="F108" s="2"/>
      <c r="G108" s="2"/>
      <c r="H108" s="2"/>
      <c r="I108" s="2"/>
      <c r="J108" s="18"/>
      <c r="K108" s="18"/>
      <c r="L108" s="18"/>
      <c r="M108" s="18"/>
      <c r="P108" s="39" t="str">
        <f t="shared" si="8"/>
        <v/>
      </c>
      <c r="Q108" s="39" t="str">
        <f t="shared" si="9"/>
        <v/>
      </c>
      <c r="R108" s="39" t="str">
        <f t="shared" si="10"/>
        <v/>
      </c>
      <c r="S108" s="39" t="str">
        <f t="shared" si="11"/>
        <v/>
      </c>
      <c r="T108" s="112" t="str">
        <f>IF(ISBLANK(A108),"",IF(ISNA(VLOOKUP(VLOOKUP($A108,Légende!$H:$J,3,FALSE),NOM_BF2,1,FALSE)),"AJOUTER L'ÉCOLE DANS LA SECTION 2",""))</f>
        <v/>
      </c>
    </row>
    <row r="109" spans="2:20" ht="15.75" x14ac:dyDescent="0.25">
      <c r="B109" s="3"/>
      <c r="C109" s="2"/>
      <c r="D109" s="2"/>
      <c r="E109" s="2"/>
      <c r="F109" s="2"/>
      <c r="G109" s="2"/>
      <c r="H109" s="2"/>
      <c r="I109" s="2"/>
      <c r="J109" s="18"/>
      <c r="K109" s="18"/>
      <c r="L109" s="18"/>
      <c r="M109" s="18"/>
      <c r="P109" s="39" t="str">
        <f t="shared" si="8"/>
        <v/>
      </c>
      <c r="Q109" s="39" t="str">
        <f t="shared" si="9"/>
        <v/>
      </c>
      <c r="R109" s="39" t="str">
        <f t="shared" si="10"/>
        <v/>
      </c>
      <c r="S109" s="39" t="str">
        <f t="shared" si="11"/>
        <v/>
      </c>
      <c r="T109" s="112" t="str">
        <f>IF(ISBLANK(A109),"",IF(ISNA(VLOOKUP(VLOOKUP($A109,Légende!$H:$J,3,FALSE),NOM_BF2,1,FALSE)),"AJOUTER L'ÉCOLE DANS LA SECTION 2",""))</f>
        <v/>
      </c>
    </row>
    <row r="110" spans="2:20" ht="15.75" x14ac:dyDescent="0.25">
      <c r="B110" s="3"/>
      <c r="C110" s="2"/>
      <c r="D110" s="2"/>
      <c r="E110" s="2"/>
      <c r="F110" s="2"/>
      <c r="G110" s="2"/>
      <c r="H110" s="2"/>
      <c r="I110" s="2"/>
      <c r="J110" s="18"/>
      <c r="K110" s="18"/>
      <c r="L110" s="18"/>
      <c r="M110" s="18"/>
      <c r="P110" s="39" t="str">
        <f t="shared" si="8"/>
        <v/>
      </c>
      <c r="Q110" s="39" t="str">
        <f t="shared" si="9"/>
        <v/>
      </c>
      <c r="R110" s="39" t="str">
        <f t="shared" si="10"/>
        <v/>
      </c>
      <c r="S110" s="39" t="str">
        <f t="shared" si="11"/>
        <v/>
      </c>
      <c r="T110" s="112" t="str">
        <f>IF(ISBLANK(A110),"",IF(ISNA(VLOOKUP(VLOOKUP($A110,Légende!$H:$J,3,FALSE),NOM_BF2,1,FALSE)),"AJOUTER L'ÉCOLE DANS LA SECTION 2",""))</f>
        <v/>
      </c>
    </row>
    <row r="111" spans="2:20" ht="15.75" x14ac:dyDescent="0.25">
      <c r="B111" s="3"/>
      <c r="C111" s="2"/>
      <c r="D111" s="2"/>
      <c r="E111" s="2"/>
      <c r="F111" s="2"/>
      <c r="G111" s="2"/>
      <c r="H111" s="2"/>
      <c r="I111" s="2"/>
      <c r="J111" s="18"/>
      <c r="K111" s="18"/>
      <c r="L111" s="18"/>
      <c r="M111" s="18"/>
      <c r="P111" s="39" t="str">
        <f t="shared" si="8"/>
        <v/>
      </c>
      <c r="Q111" s="39" t="str">
        <f t="shared" si="9"/>
        <v/>
      </c>
      <c r="R111" s="39" t="str">
        <f t="shared" si="10"/>
        <v/>
      </c>
      <c r="S111" s="39" t="str">
        <f t="shared" si="11"/>
        <v/>
      </c>
      <c r="T111" s="112" t="str">
        <f>IF(ISBLANK(A111),"",IF(ISNA(VLOOKUP(VLOOKUP($A111,Légende!$H:$J,3,FALSE),NOM_BF2,1,FALSE)),"AJOUTER L'ÉCOLE DANS LA SECTION 2",""))</f>
        <v/>
      </c>
    </row>
    <row r="112" spans="2:20" ht="15.75" x14ac:dyDescent="0.25">
      <c r="B112" s="3"/>
      <c r="C112" s="2"/>
      <c r="D112" s="2"/>
      <c r="E112" s="2"/>
      <c r="F112" s="2"/>
      <c r="G112" s="2"/>
      <c r="H112" s="2"/>
      <c r="I112" s="2"/>
      <c r="J112" s="18"/>
      <c r="K112" s="18"/>
      <c r="L112" s="18"/>
      <c r="M112" s="18"/>
      <c r="P112" s="39" t="str">
        <f t="shared" si="8"/>
        <v/>
      </c>
      <c r="Q112" s="39" t="str">
        <f t="shared" si="9"/>
        <v/>
      </c>
      <c r="R112" s="39" t="str">
        <f t="shared" si="10"/>
        <v/>
      </c>
      <c r="S112" s="39" t="str">
        <f t="shared" si="11"/>
        <v/>
      </c>
      <c r="T112" s="112" t="str">
        <f>IF(ISBLANK(A112),"",IF(ISNA(VLOOKUP(VLOOKUP($A112,Légende!$H:$J,3,FALSE),NOM_BF2,1,FALSE)),"AJOUTER L'ÉCOLE DANS LA SECTION 2",""))</f>
        <v/>
      </c>
    </row>
    <row r="113" spans="2:20" ht="15.75" x14ac:dyDescent="0.25">
      <c r="B113" s="3"/>
      <c r="C113" s="2"/>
      <c r="D113" s="2"/>
      <c r="E113" s="2"/>
      <c r="F113" s="2"/>
      <c r="G113" s="2"/>
      <c r="H113" s="2"/>
      <c r="I113" s="2"/>
      <c r="J113" s="18"/>
      <c r="K113" s="18"/>
      <c r="L113" s="18"/>
      <c r="M113" s="18"/>
      <c r="P113" s="39" t="str">
        <f t="shared" si="8"/>
        <v/>
      </c>
      <c r="Q113" s="39" t="str">
        <f t="shared" si="9"/>
        <v/>
      </c>
      <c r="R113" s="39" t="str">
        <f t="shared" si="10"/>
        <v/>
      </c>
      <c r="S113" s="39" t="str">
        <f t="shared" si="11"/>
        <v/>
      </c>
      <c r="T113" s="112" t="str">
        <f>IF(ISBLANK(A113),"",IF(ISNA(VLOOKUP(VLOOKUP($A113,Légende!$H:$J,3,FALSE),NOM_BF2,1,FALSE)),"AJOUTER L'ÉCOLE DANS LA SECTION 2",""))</f>
        <v/>
      </c>
    </row>
    <row r="114" spans="2:20" ht="15.75" x14ac:dyDescent="0.25">
      <c r="B114" s="3"/>
      <c r="C114" s="2"/>
      <c r="D114" s="2"/>
      <c r="E114" s="2"/>
      <c r="F114" s="2"/>
      <c r="G114" s="2"/>
      <c r="H114" s="2"/>
      <c r="I114" s="2"/>
      <c r="J114" s="18"/>
      <c r="K114" s="18"/>
      <c r="L114" s="18"/>
      <c r="M114" s="18"/>
      <c r="P114" s="39" t="str">
        <f t="shared" si="8"/>
        <v/>
      </c>
      <c r="Q114" s="39" t="str">
        <f t="shared" si="9"/>
        <v/>
      </c>
      <c r="R114" s="39" t="str">
        <f t="shared" si="10"/>
        <v/>
      </c>
      <c r="S114" s="39" t="str">
        <f t="shared" si="11"/>
        <v/>
      </c>
      <c r="T114" s="112" t="str">
        <f>IF(ISBLANK(A114),"",IF(ISNA(VLOOKUP(VLOOKUP($A114,Légende!$H:$J,3,FALSE),NOM_BF2,1,FALSE)),"AJOUTER L'ÉCOLE DANS LA SECTION 2",""))</f>
        <v/>
      </c>
    </row>
    <row r="115" spans="2:20" ht="15.75" x14ac:dyDescent="0.25">
      <c r="B115" s="3"/>
      <c r="C115" s="2"/>
      <c r="D115" s="2"/>
      <c r="E115" s="2"/>
      <c r="F115" s="2"/>
      <c r="G115" s="2"/>
      <c r="H115" s="2"/>
      <c r="I115" s="2"/>
      <c r="J115" s="18"/>
      <c r="K115" s="18"/>
      <c r="L115" s="18"/>
      <c r="M115" s="18"/>
      <c r="P115" s="39" t="str">
        <f t="shared" si="8"/>
        <v/>
      </c>
      <c r="Q115" s="39" t="str">
        <f t="shared" si="9"/>
        <v/>
      </c>
      <c r="R115" s="39" t="str">
        <f t="shared" si="10"/>
        <v/>
      </c>
      <c r="S115" s="39" t="str">
        <f t="shared" si="11"/>
        <v/>
      </c>
      <c r="T115" s="112" t="str">
        <f>IF(ISBLANK(A115),"",IF(ISNA(VLOOKUP(VLOOKUP($A115,Légende!$H:$J,3,FALSE),NOM_BF2,1,FALSE)),"AJOUTER L'ÉCOLE DANS LA SECTION 2",""))</f>
        <v/>
      </c>
    </row>
    <row r="116" spans="2:20" ht="15.75" x14ac:dyDescent="0.25">
      <c r="B116" s="3"/>
      <c r="C116" s="2"/>
      <c r="D116" s="2"/>
      <c r="E116" s="2"/>
      <c r="F116" s="2"/>
      <c r="G116" s="2"/>
      <c r="H116" s="2"/>
      <c r="I116" s="2"/>
      <c r="J116" s="18"/>
      <c r="K116" s="18"/>
      <c r="L116" s="18"/>
      <c r="M116" s="18"/>
      <c r="P116" s="39" t="str">
        <f t="shared" si="8"/>
        <v/>
      </c>
      <c r="Q116" s="39" t="str">
        <f t="shared" si="9"/>
        <v/>
      </c>
      <c r="R116" s="39" t="str">
        <f t="shared" si="10"/>
        <v/>
      </c>
      <c r="S116" s="39" t="str">
        <f t="shared" si="11"/>
        <v/>
      </c>
      <c r="T116" s="112" t="str">
        <f>IF(ISBLANK(A116),"",IF(ISNA(VLOOKUP(VLOOKUP($A116,Légende!$H:$J,3,FALSE),NOM_BF2,1,FALSE)),"AJOUTER L'ÉCOLE DANS LA SECTION 2",""))</f>
        <v/>
      </c>
    </row>
    <row r="117" spans="2:20" ht="15.75" x14ac:dyDescent="0.25">
      <c r="B117" s="3"/>
      <c r="C117" s="2"/>
      <c r="D117" s="2"/>
      <c r="E117" s="2"/>
      <c r="F117" s="2"/>
      <c r="G117" s="2"/>
      <c r="H117" s="2"/>
      <c r="I117" s="2"/>
      <c r="J117" s="18"/>
      <c r="K117" s="18"/>
      <c r="L117" s="18"/>
      <c r="M117" s="18"/>
      <c r="P117" s="39" t="str">
        <f t="shared" si="8"/>
        <v/>
      </c>
      <c r="Q117" s="39" t="str">
        <f t="shared" si="9"/>
        <v/>
      </c>
      <c r="R117" s="39" t="str">
        <f t="shared" si="10"/>
        <v/>
      </c>
      <c r="S117" s="39" t="str">
        <f t="shared" si="11"/>
        <v/>
      </c>
      <c r="T117" s="112" t="str">
        <f>IF(ISBLANK(A117),"",IF(ISNA(VLOOKUP(VLOOKUP($A117,Légende!$H:$J,3,FALSE),NOM_BF2,1,FALSE)),"AJOUTER L'ÉCOLE DANS LA SECTION 2",""))</f>
        <v/>
      </c>
    </row>
    <row r="118" spans="2:20" ht="15.75" x14ac:dyDescent="0.25">
      <c r="B118" s="3"/>
      <c r="C118" s="2"/>
      <c r="D118" s="2"/>
      <c r="E118" s="2"/>
      <c r="F118" s="2"/>
      <c r="G118" s="2"/>
      <c r="H118" s="2"/>
      <c r="I118" s="2"/>
      <c r="J118" s="18"/>
      <c r="K118" s="18"/>
      <c r="L118" s="18"/>
      <c r="M118" s="18"/>
      <c r="P118" s="39" t="str">
        <f t="shared" si="8"/>
        <v/>
      </c>
      <c r="Q118" s="39" t="str">
        <f t="shared" si="9"/>
        <v/>
      </c>
      <c r="R118" s="39" t="str">
        <f t="shared" si="10"/>
        <v/>
      </c>
      <c r="S118" s="39" t="str">
        <f t="shared" si="11"/>
        <v/>
      </c>
      <c r="T118" s="112" t="str">
        <f>IF(ISBLANK(A118),"",IF(ISNA(VLOOKUP(VLOOKUP($A118,Légende!$H:$J,3,FALSE),NOM_BF2,1,FALSE)),"AJOUTER L'ÉCOLE DANS LA SECTION 2",""))</f>
        <v/>
      </c>
    </row>
    <row r="119" spans="2:20" ht="15.75" x14ac:dyDescent="0.25">
      <c r="B119" s="3"/>
      <c r="C119" s="2"/>
      <c r="D119" s="2"/>
      <c r="E119" s="2"/>
      <c r="F119" s="2"/>
      <c r="G119" s="2"/>
      <c r="H119" s="2"/>
      <c r="I119" s="2"/>
      <c r="J119" s="18"/>
      <c r="K119" s="18"/>
      <c r="L119" s="18"/>
      <c r="M119" s="18"/>
      <c r="P119" s="39" t="str">
        <f t="shared" si="8"/>
        <v/>
      </c>
      <c r="Q119" s="39" t="str">
        <f t="shared" si="9"/>
        <v/>
      </c>
      <c r="R119" s="39" t="str">
        <f t="shared" si="10"/>
        <v/>
      </c>
      <c r="S119" s="39" t="str">
        <f t="shared" si="11"/>
        <v/>
      </c>
      <c r="T119" s="112" t="str">
        <f>IF(ISBLANK(A119),"",IF(ISNA(VLOOKUP(VLOOKUP($A119,Légende!$H:$J,3,FALSE),NOM_BF2,1,FALSE)),"AJOUTER L'ÉCOLE DANS LA SECTION 2",""))</f>
        <v/>
      </c>
    </row>
    <row r="120" spans="2:20" ht="15.75" x14ac:dyDescent="0.25">
      <c r="B120" s="3"/>
      <c r="C120" s="2"/>
      <c r="D120" s="2"/>
      <c r="E120" s="2"/>
      <c r="F120" s="2"/>
      <c r="G120" s="2"/>
      <c r="H120" s="2"/>
      <c r="I120" s="2"/>
      <c r="J120" s="18"/>
      <c r="K120" s="18"/>
      <c r="L120" s="18"/>
      <c r="M120" s="18"/>
      <c r="P120" s="39" t="str">
        <f t="shared" si="8"/>
        <v/>
      </c>
      <c r="Q120" s="39" t="str">
        <f t="shared" si="9"/>
        <v/>
      </c>
      <c r="R120" s="39" t="str">
        <f t="shared" si="10"/>
        <v/>
      </c>
      <c r="S120" s="39" t="str">
        <f t="shared" si="11"/>
        <v/>
      </c>
      <c r="T120" s="112" t="str">
        <f>IF(ISBLANK(A120),"",IF(ISNA(VLOOKUP(VLOOKUP($A120,Légende!$H:$J,3,FALSE),NOM_BF2,1,FALSE)),"AJOUTER L'ÉCOLE DANS LA SECTION 2",""))</f>
        <v/>
      </c>
    </row>
    <row r="121" spans="2:20" ht="15.75" x14ac:dyDescent="0.25">
      <c r="B121" s="3"/>
      <c r="C121" s="2"/>
      <c r="D121" s="2"/>
      <c r="E121" s="2"/>
      <c r="F121" s="2"/>
      <c r="G121" s="2"/>
      <c r="H121" s="2"/>
      <c r="I121" s="2"/>
      <c r="J121" s="18"/>
      <c r="K121" s="18"/>
      <c r="L121" s="18"/>
      <c r="M121" s="18"/>
      <c r="P121" s="39" t="str">
        <f t="shared" si="8"/>
        <v/>
      </c>
      <c r="Q121" s="39" t="str">
        <f t="shared" si="9"/>
        <v/>
      </c>
      <c r="R121" s="39" t="str">
        <f t="shared" si="10"/>
        <v/>
      </c>
      <c r="S121" s="39" t="str">
        <f t="shared" si="11"/>
        <v/>
      </c>
      <c r="T121" s="112" t="str">
        <f>IF(ISBLANK(A121),"",IF(ISNA(VLOOKUP(VLOOKUP($A121,Légende!$H:$J,3,FALSE),NOM_BF2,1,FALSE)),"AJOUTER L'ÉCOLE DANS LA SECTION 2",""))</f>
        <v/>
      </c>
    </row>
    <row r="122" spans="2:20" ht="15.75" x14ac:dyDescent="0.25">
      <c r="B122" s="3"/>
      <c r="C122" s="2"/>
      <c r="D122" s="2"/>
      <c r="E122" s="2"/>
      <c r="F122" s="2"/>
      <c r="G122" s="2"/>
      <c r="H122" s="2"/>
      <c r="I122" s="2"/>
      <c r="J122" s="18"/>
      <c r="K122" s="18"/>
      <c r="L122" s="18"/>
      <c r="M122" s="18"/>
      <c r="P122" s="39" t="str">
        <f t="shared" si="8"/>
        <v/>
      </c>
      <c r="Q122" s="39" t="str">
        <f t="shared" si="9"/>
        <v/>
      </c>
      <c r="R122" s="39" t="str">
        <f t="shared" si="10"/>
        <v/>
      </c>
      <c r="S122" s="39" t="str">
        <f t="shared" si="11"/>
        <v/>
      </c>
      <c r="T122" s="112" t="str">
        <f>IF(ISBLANK(A122),"",IF(ISNA(VLOOKUP(VLOOKUP($A122,Légende!$H:$J,3,FALSE),NOM_BF2,1,FALSE)),"AJOUTER L'ÉCOLE DANS LA SECTION 2",""))</f>
        <v/>
      </c>
    </row>
    <row r="123" spans="2:20" ht="15.75" x14ac:dyDescent="0.25">
      <c r="B123" s="3"/>
      <c r="C123" s="2"/>
      <c r="D123" s="2"/>
      <c r="E123" s="2"/>
      <c r="F123" s="2"/>
      <c r="G123" s="2"/>
      <c r="H123" s="2"/>
      <c r="I123" s="2"/>
      <c r="J123" s="18"/>
      <c r="K123" s="18"/>
      <c r="L123" s="18"/>
      <c r="M123" s="18"/>
      <c r="P123" s="39" t="str">
        <f t="shared" si="8"/>
        <v/>
      </c>
      <c r="Q123" s="39" t="str">
        <f t="shared" si="9"/>
        <v/>
      </c>
      <c r="R123" s="39" t="str">
        <f t="shared" si="10"/>
        <v/>
      </c>
      <c r="S123" s="39" t="str">
        <f t="shared" si="11"/>
        <v/>
      </c>
      <c r="T123" s="112" t="str">
        <f>IF(ISBLANK(A123),"",IF(ISNA(VLOOKUP(VLOOKUP($A123,Légende!$H:$J,3,FALSE),NOM_BF2,1,FALSE)),"AJOUTER L'ÉCOLE DANS LA SECTION 2",""))</f>
        <v/>
      </c>
    </row>
    <row r="124" spans="2:20" ht="15.75" x14ac:dyDescent="0.25">
      <c r="B124" s="3"/>
      <c r="C124" s="2"/>
      <c r="D124" s="2"/>
      <c r="E124" s="2"/>
      <c r="F124" s="2"/>
      <c r="G124" s="2"/>
      <c r="H124" s="2"/>
      <c r="I124" s="2"/>
      <c r="J124" s="18"/>
      <c r="K124" s="18"/>
      <c r="L124" s="18"/>
      <c r="M124" s="18"/>
      <c r="P124" s="39" t="str">
        <f t="shared" si="8"/>
        <v/>
      </c>
      <c r="Q124" s="39" t="str">
        <f t="shared" si="9"/>
        <v/>
      </c>
      <c r="R124" s="39" t="str">
        <f t="shared" si="10"/>
        <v/>
      </c>
      <c r="S124" s="39" t="str">
        <f t="shared" si="11"/>
        <v/>
      </c>
      <c r="T124" s="112" t="str">
        <f>IF(ISBLANK(A124),"",IF(ISNA(VLOOKUP(VLOOKUP($A124,Légende!$H:$J,3,FALSE),NOM_BF2,1,FALSE)),"AJOUTER L'ÉCOLE DANS LA SECTION 2",""))</f>
        <v/>
      </c>
    </row>
    <row r="125" spans="2:20" ht="15.75" x14ac:dyDescent="0.25">
      <c r="B125" s="3"/>
      <c r="C125" s="2"/>
      <c r="D125" s="2"/>
      <c r="E125" s="2"/>
      <c r="F125" s="2"/>
      <c r="G125" s="2"/>
      <c r="H125" s="2"/>
      <c r="I125" s="2"/>
      <c r="J125" s="18"/>
      <c r="K125" s="18"/>
      <c r="L125" s="18"/>
      <c r="M125" s="18"/>
      <c r="P125" s="39" t="str">
        <f t="shared" si="8"/>
        <v/>
      </c>
      <c r="Q125" s="39" t="str">
        <f t="shared" si="9"/>
        <v/>
      </c>
      <c r="R125" s="39" t="str">
        <f t="shared" si="10"/>
        <v/>
      </c>
      <c r="S125" s="39" t="str">
        <f t="shared" si="11"/>
        <v/>
      </c>
      <c r="T125" s="112" t="str">
        <f>IF(ISBLANK(A125),"",IF(ISNA(VLOOKUP(VLOOKUP($A125,Légende!$H:$J,3,FALSE),NOM_BF2,1,FALSE)),"AJOUTER L'ÉCOLE DANS LA SECTION 2",""))</f>
        <v/>
      </c>
    </row>
    <row r="126" spans="2:20" ht="15.75" x14ac:dyDescent="0.25">
      <c r="B126" s="3"/>
      <c r="C126" s="2"/>
      <c r="D126" s="2"/>
      <c r="E126" s="2"/>
      <c r="F126" s="2"/>
      <c r="G126" s="2"/>
      <c r="H126" s="2"/>
      <c r="I126" s="2"/>
      <c r="J126" s="18"/>
      <c r="K126" s="18"/>
      <c r="L126" s="18"/>
      <c r="M126" s="18"/>
      <c r="P126" s="39" t="str">
        <f t="shared" si="8"/>
        <v/>
      </c>
      <c r="Q126" s="39" t="str">
        <f t="shared" si="9"/>
        <v/>
      </c>
      <c r="R126" s="39" t="str">
        <f t="shared" si="10"/>
        <v/>
      </c>
      <c r="S126" s="39" t="str">
        <f t="shared" si="11"/>
        <v/>
      </c>
      <c r="T126" s="112" t="str">
        <f>IF(ISBLANK(A126),"",IF(ISNA(VLOOKUP(VLOOKUP($A126,Légende!$H:$J,3,FALSE),NOM_BF2,1,FALSE)),"AJOUTER L'ÉCOLE DANS LA SECTION 2",""))</f>
        <v/>
      </c>
    </row>
    <row r="127" spans="2:20" ht="15.75" x14ac:dyDescent="0.25">
      <c r="B127" s="3"/>
      <c r="C127" s="2"/>
      <c r="D127" s="2"/>
      <c r="E127" s="2"/>
      <c r="F127" s="2"/>
      <c r="G127" s="2"/>
      <c r="H127" s="2"/>
      <c r="I127" s="2"/>
      <c r="J127" s="18"/>
      <c r="K127" s="18"/>
      <c r="L127" s="18"/>
      <c r="M127" s="18"/>
      <c r="P127" s="39" t="str">
        <f t="shared" si="8"/>
        <v/>
      </c>
      <c r="Q127" s="39" t="str">
        <f t="shared" si="9"/>
        <v/>
      </c>
      <c r="R127" s="39" t="str">
        <f t="shared" si="10"/>
        <v/>
      </c>
      <c r="S127" s="39" t="str">
        <f t="shared" si="11"/>
        <v/>
      </c>
      <c r="T127" s="112" t="str">
        <f>IF(ISBLANK(A127),"",IF(ISNA(VLOOKUP(VLOOKUP($A127,Légende!$H:$J,3,FALSE),NOM_BF2,1,FALSE)),"AJOUTER L'ÉCOLE DANS LA SECTION 2",""))</f>
        <v/>
      </c>
    </row>
    <row r="128" spans="2:20" ht="15.75" x14ac:dyDescent="0.25">
      <c r="B128" s="3"/>
      <c r="C128" s="2"/>
      <c r="D128" s="2"/>
      <c r="E128" s="2"/>
      <c r="F128" s="2"/>
      <c r="G128" s="2"/>
      <c r="H128" s="2"/>
      <c r="I128" s="2"/>
      <c r="J128" s="18"/>
      <c r="K128" s="18"/>
      <c r="L128" s="18"/>
      <c r="M128" s="18"/>
      <c r="P128" s="39" t="str">
        <f t="shared" si="8"/>
        <v/>
      </c>
      <c r="Q128" s="39" t="str">
        <f t="shared" si="9"/>
        <v/>
      </c>
      <c r="R128" s="39" t="str">
        <f t="shared" si="10"/>
        <v/>
      </c>
      <c r="S128" s="39" t="str">
        <f t="shared" si="11"/>
        <v/>
      </c>
      <c r="T128" s="112" t="str">
        <f>IF(ISBLANK(A128),"",IF(ISNA(VLOOKUP(VLOOKUP($A128,Légende!$H:$J,3,FALSE),NOM_BF2,1,FALSE)),"AJOUTER L'ÉCOLE DANS LA SECTION 2",""))</f>
        <v/>
      </c>
    </row>
    <row r="129" spans="2:20" ht="15.75" x14ac:dyDescent="0.25">
      <c r="B129" s="3"/>
      <c r="C129" s="2"/>
      <c r="D129" s="2"/>
      <c r="E129" s="2"/>
      <c r="F129" s="2"/>
      <c r="G129" s="2"/>
      <c r="H129" s="2"/>
      <c r="I129" s="2"/>
      <c r="J129" s="18"/>
      <c r="K129" s="18"/>
      <c r="L129" s="18"/>
      <c r="M129" s="18"/>
      <c r="P129" s="39" t="str">
        <f t="shared" si="8"/>
        <v/>
      </c>
      <c r="Q129" s="39" t="str">
        <f t="shared" si="9"/>
        <v/>
      </c>
      <c r="R129" s="39" t="str">
        <f t="shared" si="10"/>
        <v/>
      </c>
      <c r="S129" s="39" t="str">
        <f t="shared" si="11"/>
        <v/>
      </c>
      <c r="T129" s="112" t="str">
        <f>IF(ISBLANK(A129),"",IF(ISNA(VLOOKUP(VLOOKUP($A129,Légende!$H:$J,3,FALSE),NOM_BF2,1,FALSE)),"AJOUTER L'ÉCOLE DANS LA SECTION 2",""))</f>
        <v/>
      </c>
    </row>
    <row r="130" spans="2:20" ht="15.75" x14ac:dyDescent="0.25">
      <c r="B130" s="3"/>
      <c r="C130" s="2"/>
      <c r="D130" s="2"/>
      <c r="E130" s="2"/>
      <c r="F130" s="2"/>
      <c r="G130" s="2"/>
      <c r="H130" s="2"/>
      <c r="I130" s="2"/>
      <c r="J130" s="18"/>
      <c r="K130" s="18"/>
      <c r="L130" s="18"/>
      <c r="M130" s="18"/>
      <c r="P130" s="39" t="str">
        <f t="shared" si="8"/>
        <v/>
      </c>
      <c r="Q130" s="39" t="str">
        <f t="shared" si="9"/>
        <v/>
      </c>
      <c r="R130" s="39" t="str">
        <f t="shared" si="10"/>
        <v/>
      </c>
      <c r="S130" s="39" t="str">
        <f t="shared" si="11"/>
        <v/>
      </c>
      <c r="T130" s="112" t="str">
        <f>IF(ISBLANK(A130),"",IF(ISNA(VLOOKUP(VLOOKUP($A130,Légende!$H:$J,3,FALSE),NOM_BF2,1,FALSE)),"AJOUTER L'ÉCOLE DANS LA SECTION 2",""))</f>
        <v/>
      </c>
    </row>
    <row r="131" spans="2:20" ht="15.75" x14ac:dyDescent="0.25">
      <c r="B131" s="3"/>
      <c r="C131" s="2"/>
      <c r="D131" s="2"/>
      <c r="E131" s="2"/>
      <c r="F131" s="2"/>
      <c r="G131" s="2"/>
      <c r="H131" s="2"/>
      <c r="I131" s="2"/>
      <c r="J131" s="18"/>
      <c r="K131" s="18"/>
      <c r="L131" s="18"/>
      <c r="M131" s="18"/>
      <c r="P131" s="39" t="str">
        <f t="shared" si="8"/>
        <v/>
      </c>
      <c r="Q131" s="39" t="str">
        <f t="shared" si="9"/>
        <v/>
      </c>
      <c r="R131" s="39" t="str">
        <f t="shared" si="10"/>
        <v/>
      </c>
      <c r="S131" s="39" t="str">
        <f t="shared" si="11"/>
        <v/>
      </c>
      <c r="T131" s="112" t="str">
        <f>IF(ISBLANK(A131),"",IF(ISNA(VLOOKUP(VLOOKUP($A131,Légende!$H:$J,3,FALSE),NOM_BF2,1,FALSE)),"AJOUTER L'ÉCOLE DANS LA SECTION 2",""))</f>
        <v/>
      </c>
    </row>
    <row r="132" spans="2:20" ht="15.75" x14ac:dyDescent="0.25">
      <c r="B132" s="3"/>
      <c r="C132" s="2"/>
      <c r="D132" s="2"/>
      <c r="E132" s="2"/>
      <c r="F132" s="2"/>
      <c r="G132" s="2"/>
      <c r="H132" s="2"/>
      <c r="I132" s="2"/>
      <c r="J132" s="18"/>
      <c r="K132" s="18"/>
      <c r="L132" s="18"/>
      <c r="M132" s="18"/>
      <c r="P132" s="39" t="str">
        <f t="shared" si="8"/>
        <v/>
      </c>
      <c r="Q132" s="39" t="str">
        <f t="shared" si="9"/>
        <v/>
      </c>
      <c r="R132" s="39" t="str">
        <f t="shared" si="10"/>
        <v/>
      </c>
      <c r="S132" s="39" t="str">
        <f t="shared" si="11"/>
        <v/>
      </c>
      <c r="T132" s="112" t="str">
        <f>IF(ISBLANK(A132),"",IF(ISNA(VLOOKUP(VLOOKUP($A132,Légende!$H:$J,3,FALSE),NOM_BF2,1,FALSE)),"AJOUTER L'ÉCOLE DANS LA SECTION 2",""))</f>
        <v/>
      </c>
    </row>
    <row r="133" spans="2:20" ht="15.75" customHeight="1" x14ac:dyDescent="0.25"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P133" s="39" t="str">
        <f t="shared" si="8"/>
        <v/>
      </c>
      <c r="Q133" s="39" t="str">
        <f t="shared" si="9"/>
        <v/>
      </c>
      <c r="R133" s="39" t="str">
        <f t="shared" si="10"/>
        <v/>
      </c>
      <c r="S133" s="39" t="str">
        <f t="shared" si="11"/>
        <v/>
      </c>
      <c r="T133" s="112" t="str">
        <f>IF(ISBLANK(A133),"",IF(ISNA(VLOOKUP(VLOOKUP($A133,Légende!$H:$J,3,FALSE),NOM_BF2,1,FALSE)),"AJOUTER L'ÉCOLE DANS LA SECTION 2",""))</f>
        <v/>
      </c>
    </row>
    <row r="134" spans="2:20" ht="15.75" customHeight="1" x14ac:dyDescent="0.25">
      <c r="B134" s="3"/>
      <c r="C134" s="2"/>
      <c r="D134" s="2"/>
      <c r="E134" s="2"/>
      <c r="F134" s="2"/>
      <c r="G134" s="2"/>
      <c r="H134" s="4"/>
      <c r="I134" s="4"/>
      <c r="J134" s="4"/>
      <c r="K134" s="4"/>
      <c r="L134" s="4"/>
      <c r="M134" s="4"/>
      <c r="P134" s="39" t="str">
        <f t="shared" si="8"/>
        <v/>
      </c>
      <c r="Q134" s="39" t="str">
        <f t="shared" si="9"/>
        <v/>
      </c>
      <c r="R134" s="39" t="str">
        <f t="shared" si="10"/>
        <v/>
      </c>
      <c r="S134" s="39" t="str">
        <f t="shared" si="11"/>
        <v/>
      </c>
      <c r="T134" s="112" t="str">
        <f>IF(ISBLANK(A134),"",IF(ISNA(VLOOKUP(VLOOKUP($A134,Légende!$H:$J,3,FALSE),NOM_BF2,1,FALSE)),"AJOUTER L'ÉCOLE DANS LA SECTION 2",""))</f>
        <v/>
      </c>
    </row>
    <row r="135" spans="2:20" ht="15.75" x14ac:dyDescent="0.25">
      <c r="B135" s="3"/>
      <c r="C135" s="2"/>
      <c r="D135" s="2"/>
      <c r="E135" s="2"/>
      <c r="F135" s="2"/>
      <c r="G135" s="2"/>
      <c r="H135" s="4"/>
      <c r="I135" s="4"/>
      <c r="J135" s="4"/>
      <c r="K135" s="4"/>
      <c r="L135" s="4"/>
      <c r="M135" s="4"/>
      <c r="P135" s="39" t="str">
        <f t="shared" ref="P135:P164" si="12">IF($J135="","",RANK($J135,$J$5:$J$164,0))</f>
        <v/>
      </c>
      <c r="Q135" s="39" t="str">
        <f t="shared" ref="Q135:Q164" si="13">IF($K135="","",RANK($K135,$K$5:$K$164,0))</f>
        <v/>
      </c>
      <c r="R135" s="39" t="str">
        <f t="shared" ref="R135:R164" si="14">IF($L135="","",RANK($L135,$L$5:$L$164,0))</f>
        <v/>
      </c>
      <c r="S135" s="39" t="str">
        <f t="shared" ref="S135:S164" si="15">IF($M135="","",RANK($M135,$M$5:$M$164,0))</f>
        <v/>
      </c>
      <c r="T135" s="112" t="str">
        <f>IF(ISBLANK(A135),"",IF(ISNA(VLOOKUP(VLOOKUP($A135,Légende!$H:$J,3,FALSE),NOM_BF2,1,FALSE)),"AJOUTER L'ÉCOLE DANS LA SECTION 2",""))</f>
        <v/>
      </c>
    </row>
    <row r="136" spans="2:20" ht="15.75" x14ac:dyDescent="0.25">
      <c r="B136" s="3"/>
      <c r="C136" s="2"/>
      <c r="D136" s="2"/>
      <c r="E136" s="2"/>
      <c r="F136" s="2"/>
      <c r="G136" s="2"/>
      <c r="H136" s="4"/>
      <c r="I136" s="4"/>
      <c r="J136" s="4"/>
      <c r="K136" s="4"/>
      <c r="L136" s="4"/>
      <c r="M136" s="4"/>
      <c r="P136" s="39" t="str">
        <f t="shared" si="12"/>
        <v/>
      </c>
      <c r="Q136" s="39" t="str">
        <f t="shared" si="13"/>
        <v/>
      </c>
      <c r="R136" s="39" t="str">
        <f t="shared" si="14"/>
        <v/>
      </c>
      <c r="S136" s="39" t="str">
        <f t="shared" si="15"/>
        <v/>
      </c>
      <c r="T136" s="112" t="str">
        <f>IF(ISBLANK(A136),"",IF(ISNA(VLOOKUP(VLOOKUP($A136,Légende!$H:$J,3,FALSE),NOM_BF2,1,FALSE)),"AJOUTER L'ÉCOLE DANS LA SECTION 2",""))</f>
        <v/>
      </c>
    </row>
    <row r="137" spans="2:20" ht="15.75" x14ac:dyDescent="0.25">
      <c r="B137" s="3"/>
      <c r="C137" s="2"/>
      <c r="D137" s="2"/>
      <c r="E137" s="2"/>
      <c r="F137" s="2"/>
      <c r="G137" s="2"/>
      <c r="H137" s="4"/>
      <c r="I137" s="4"/>
      <c r="J137" s="4"/>
      <c r="K137" s="4"/>
      <c r="L137" s="4"/>
      <c r="M137" s="4"/>
      <c r="P137" s="39" t="str">
        <f t="shared" si="12"/>
        <v/>
      </c>
      <c r="Q137" s="39" t="str">
        <f t="shared" si="13"/>
        <v/>
      </c>
      <c r="R137" s="39" t="str">
        <f t="shared" si="14"/>
        <v/>
      </c>
      <c r="S137" s="39" t="str">
        <f t="shared" si="15"/>
        <v/>
      </c>
      <c r="T137" s="112" t="str">
        <f>IF(ISBLANK(A137),"",IF(ISNA(VLOOKUP(VLOOKUP($A137,Légende!$H:$J,3,FALSE),NOM_BF2,1,FALSE)),"AJOUTER L'ÉCOLE DANS LA SECTION 2",""))</f>
        <v/>
      </c>
    </row>
    <row r="138" spans="2:20" ht="15.75" x14ac:dyDescent="0.25">
      <c r="B138" s="3"/>
      <c r="C138" s="2"/>
      <c r="D138" s="2"/>
      <c r="E138" s="2"/>
      <c r="F138" s="2"/>
      <c r="G138" s="2"/>
      <c r="H138" s="4"/>
      <c r="I138" s="4"/>
      <c r="J138" s="4"/>
      <c r="K138" s="4"/>
      <c r="L138" s="4"/>
      <c r="M138" s="4"/>
      <c r="P138" s="39" t="str">
        <f t="shared" si="12"/>
        <v/>
      </c>
      <c r="Q138" s="39" t="str">
        <f t="shared" si="13"/>
        <v/>
      </c>
      <c r="R138" s="39" t="str">
        <f t="shared" si="14"/>
        <v/>
      </c>
      <c r="S138" s="39" t="str">
        <f t="shared" si="15"/>
        <v/>
      </c>
      <c r="T138" s="112" t="str">
        <f>IF(ISBLANK(A138),"",IF(ISNA(VLOOKUP(VLOOKUP($A138,Légende!$H:$J,3,FALSE),NOM_BF2,1,FALSE)),"AJOUTER L'ÉCOLE DANS LA SECTION 2",""))</f>
        <v/>
      </c>
    </row>
    <row r="139" spans="2:20" ht="15.75" x14ac:dyDescent="0.25">
      <c r="B139" s="3"/>
      <c r="C139" s="2"/>
      <c r="D139" s="2"/>
      <c r="E139" s="2"/>
      <c r="F139" s="2"/>
      <c r="G139" s="2"/>
      <c r="H139" s="4"/>
      <c r="I139" s="4"/>
      <c r="J139" s="4"/>
      <c r="K139" s="4"/>
      <c r="L139" s="4"/>
      <c r="M139" s="4"/>
      <c r="P139" s="39" t="str">
        <f t="shared" si="12"/>
        <v/>
      </c>
      <c r="Q139" s="39" t="str">
        <f t="shared" si="13"/>
        <v/>
      </c>
      <c r="R139" s="39" t="str">
        <f t="shared" si="14"/>
        <v/>
      </c>
      <c r="S139" s="39" t="str">
        <f t="shared" si="15"/>
        <v/>
      </c>
      <c r="T139" s="112" t="str">
        <f>IF(ISBLANK(A139),"",IF(ISNA(VLOOKUP(VLOOKUP($A139,Légende!$H:$J,3,FALSE),NOM_BF2,1,FALSE)),"AJOUTER L'ÉCOLE DANS LA SECTION 2",""))</f>
        <v/>
      </c>
    </row>
    <row r="140" spans="2:20" ht="15.75" x14ac:dyDescent="0.25">
      <c r="B140" s="3"/>
      <c r="C140" s="2"/>
      <c r="D140" s="2"/>
      <c r="E140" s="2"/>
      <c r="F140" s="2"/>
      <c r="G140" s="2"/>
      <c r="H140" s="4"/>
      <c r="I140" s="4"/>
      <c r="J140" s="4"/>
      <c r="K140" s="4"/>
      <c r="L140" s="4"/>
      <c r="M140" s="4"/>
      <c r="P140" s="39" t="str">
        <f t="shared" si="12"/>
        <v/>
      </c>
      <c r="Q140" s="39" t="str">
        <f t="shared" si="13"/>
        <v/>
      </c>
      <c r="R140" s="39" t="str">
        <f t="shared" si="14"/>
        <v/>
      </c>
      <c r="S140" s="39" t="str">
        <f t="shared" si="15"/>
        <v/>
      </c>
      <c r="T140" s="112" t="str">
        <f>IF(ISBLANK(A140),"",IF(ISNA(VLOOKUP(VLOOKUP($A140,Légende!$H:$J,3,FALSE),NOM_BF2,1,FALSE)),"AJOUTER L'ÉCOLE DANS LA SECTION 2",""))</f>
        <v/>
      </c>
    </row>
    <row r="141" spans="2:20" ht="15.75" x14ac:dyDescent="0.25">
      <c r="B141" s="3"/>
      <c r="C141" s="2"/>
      <c r="D141" s="2"/>
      <c r="E141" s="2"/>
      <c r="F141" s="2"/>
      <c r="G141" s="2"/>
      <c r="H141" s="4"/>
      <c r="I141" s="4"/>
      <c r="J141" s="4"/>
      <c r="K141" s="4"/>
      <c r="L141" s="4"/>
      <c r="M141" s="4"/>
      <c r="P141" s="39" t="str">
        <f t="shared" si="12"/>
        <v/>
      </c>
      <c r="Q141" s="39" t="str">
        <f t="shared" si="13"/>
        <v/>
      </c>
      <c r="R141" s="39" t="str">
        <f t="shared" si="14"/>
        <v/>
      </c>
      <c r="S141" s="39" t="str">
        <f t="shared" si="15"/>
        <v/>
      </c>
      <c r="T141" s="112" t="str">
        <f>IF(ISBLANK(A141),"",IF(ISNA(VLOOKUP(VLOOKUP($A141,Légende!$H:$J,3,FALSE),NOM_BF2,1,FALSE)),"AJOUTER L'ÉCOLE DANS LA SECTION 2",""))</f>
        <v/>
      </c>
    </row>
    <row r="142" spans="2:20" ht="15.75" x14ac:dyDescent="0.25">
      <c r="B142" s="3"/>
      <c r="C142" s="2"/>
      <c r="D142" s="2"/>
      <c r="E142" s="2"/>
      <c r="F142" s="2"/>
      <c r="G142" s="2"/>
      <c r="H142" s="4"/>
      <c r="I142" s="4"/>
      <c r="J142" s="4"/>
      <c r="K142" s="4"/>
      <c r="L142" s="4"/>
      <c r="M142" s="4"/>
      <c r="P142" s="39" t="str">
        <f t="shared" si="12"/>
        <v/>
      </c>
      <c r="Q142" s="39" t="str">
        <f t="shared" si="13"/>
        <v/>
      </c>
      <c r="R142" s="39" t="str">
        <f t="shared" si="14"/>
        <v/>
      </c>
      <c r="S142" s="39" t="str">
        <f t="shared" si="15"/>
        <v/>
      </c>
      <c r="T142" s="112" t="str">
        <f>IF(ISBLANK(A142),"",IF(ISNA(VLOOKUP(VLOOKUP($A142,Légende!$H:$J,3,FALSE),NOM_BF2,1,FALSE)),"AJOUTER L'ÉCOLE DANS LA SECTION 2",""))</f>
        <v/>
      </c>
    </row>
    <row r="143" spans="2:20" ht="15.75" x14ac:dyDescent="0.25">
      <c r="B143" s="3"/>
      <c r="C143" s="2"/>
      <c r="D143" s="2"/>
      <c r="E143" s="2"/>
      <c r="F143" s="2"/>
      <c r="G143" s="2"/>
      <c r="H143" s="4"/>
      <c r="I143" s="4"/>
      <c r="J143" s="4"/>
      <c r="K143" s="4"/>
      <c r="L143" s="4"/>
      <c r="M143" s="4"/>
      <c r="P143" s="39" t="str">
        <f t="shared" si="12"/>
        <v/>
      </c>
      <c r="Q143" s="39" t="str">
        <f t="shared" si="13"/>
        <v/>
      </c>
      <c r="R143" s="39" t="str">
        <f t="shared" si="14"/>
        <v/>
      </c>
      <c r="S143" s="39" t="str">
        <f t="shared" si="15"/>
        <v/>
      </c>
      <c r="T143" s="112" t="str">
        <f>IF(ISBLANK(A143),"",IF(ISNA(VLOOKUP(VLOOKUP($A143,Légende!$H:$J,3,FALSE),NOM_BF2,1,FALSE)),"AJOUTER L'ÉCOLE DANS LA SECTION 2",""))</f>
        <v/>
      </c>
    </row>
    <row r="144" spans="2:20" ht="15.75" x14ac:dyDescent="0.25">
      <c r="B144" s="3"/>
      <c r="C144" s="2"/>
      <c r="D144" s="2"/>
      <c r="E144" s="2"/>
      <c r="F144" s="2"/>
      <c r="G144" s="2"/>
      <c r="H144" s="4"/>
      <c r="I144" s="4"/>
      <c r="J144" s="4"/>
      <c r="K144" s="4"/>
      <c r="L144" s="4"/>
      <c r="M144" s="4"/>
      <c r="P144" s="39" t="str">
        <f t="shared" si="12"/>
        <v/>
      </c>
      <c r="Q144" s="39" t="str">
        <f t="shared" si="13"/>
        <v/>
      </c>
      <c r="R144" s="39" t="str">
        <f t="shared" si="14"/>
        <v/>
      </c>
      <c r="S144" s="39" t="str">
        <f t="shared" si="15"/>
        <v/>
      </c>
      <c r="T144" s="112" t="str">
        <f>IF(ISBLANK(A144),"",IF(ISNA(VLOOKUP(VLOOKUP($A144,Légende!$H:$J,3,FALSE),NOM_BF2,1,FALSE)),"AJOUTER L'ÉCOLE DANS LA SECTION 2",""))</f>
        <v/>
      </c>
    </row>
    <row r="145" spans="2:20" ht="15.75" x14ac:dyDescent="0.25">
      <c r="B145" s="3"/>
      <c r="C145" s="2"/>
      <c r="D145" s="2"/>
      <c r="E145" s="2"/>
      <c r="F145" s="2"/>
      <c r="G145" s="2"/>
      <c r="H145" s="4"/>
      <c r="I145" s="4"/>
      <c r="J145" s="4"/>
      <c r="K145" s="4"/>
      <c r="L145" s="4"/>
      <c r="M145" s="4"/>
      <c r="P145" s="39" t="str">
        <f t="shared" si="12"/>
        <v/>
      </c>
      <c r="Q145" s="39" t="str">
        <f t="shared" si="13"/>
        <v/>
      </c>
      <c r="R145" s="39" t="str">
        <f t="shared" si="14"/>
        <v/>
      </c>
      <c r="S145" s="39" t="str">
        <f t="shared" si="15"/>
        <v/>
      </c>
      <c r="T145" s="112" t="str">
        <f>IF(ISBLANK(A145),"",IF(ISNA(VLOOKUP(VLOOKUP($A145,Légende!$H:$J,3,FALSE),NOM_BF2,1,FALSE)),"AJOUTER L'ÉCOLE DANS LA SECTION 2",""))</f>
        <v/>
      </c>
    </row>
    <row r="146" spans="2:20" ht="15.75" x14ac:dyDescent="0.25">
      <c r="B146" s="3"/>
      <c r="C146" s="2"/>
      <c r="D146" s="2"/>
      <c r="E146" s="2"/>
      <c r="F146" s="2"/>
      <c r="G146" s="2"/>
      <c r="H146" s="4"/>
      <c r="I146" s="4"/>
      <c r="J146" s="4"/>
      <c r="K146" s="4"/>
      <c r="L146" s="4"/>
      <c r="M146" s="4"/>
      <c r="P146" s="39" t="str">
        <f t="shared" si="12"/>
        <v/>
      </c>
      <c r="Q146" s="39" t="str">
        <f t="shared" si="13"/>
        <v/>
      </c>
      <c r="R146" s="39" t="str">
        <f t="shared" si="14"/>
        <v/>
      </c>
      <c r="S146" s="39" t="str">
        <f t="shared" si="15"/>
        <v/>
      </c>
      <c r="T146" s="112" t="str">
        <f>IF(ISBLANK(A146),"",IF(ISNA(VLOOKUP(VLOOKUP($A146,Légende!$H:$J,3,FALSE),NOM_BF2,1,FALSE)),"AJOUTER L'ÉCOLE DANS LA SECTION 2",""))</f>
        <v/>
      </c>
    </row>
    <row r="147" spans="2:20" ht="15.75" x14ac:dyDescent="0.25">
      <c r="B147" s="3"/>
      <c r="C147" s="2"/>
      <c r="D147" s="2"/>
      <c r="E147" s="2"/>
      <c r="F147" s="2"/>
      <c r="G147" s="2"/>
      <c r="H147" s="4"/>
      <c r="I147" s="4"/>
      <c r="J147" s="4"/>
      <c r="K147" s="4"/>
      <c r="L147" s="4"/>
      <c r="M147" s="4"/>
      <c r="P147" s="39" t="str">
        <f t="shared" si="12"/>
        <v/>
      </c>
      <c r="Q147" s="39" t="str">
        <f t="shared" si="13"/>
        <v/>
      </c>
      <c r="R147" s="39" t="str">
        <f t="shared" si="14"/>
        <v/>
      </c>
      <c r="S147" s="39" t="str">
        <f t="shared" si="15"/>
        <v/>
      </c>
      <c r="T147" s="112" t="str">
        <f>IF(ISBLANK(A147),"",IF(ISNA(VLOOKUP(VLOOKUP($A147,Légende!$H:$J,3,FALSE),NOM_BF2,1,FALSE)),"AJOUTER L'ÉCOLE DANS LA SECTION 2",""))</f>
        <v/>
      </c>
    </row>
    <row r="148" spans="2:20" ht="15.75" x14ac:dyDescent="0.25">
      <c r="B148" s="3"/>
      <c r="C148" s="3"/>
      <c r="D148" s="3"/>
      <c r="E148" s="3"/>
      <c r="F148" s="3"/>
      <c r="G148" s="3"/>
      <c r="H148" s="5"/>
      <c r="I148" s="5"/>
      <c r="J148" s="5"/>
      <c r="K148" s="5"/>
      <c r="L148" s="5"/>
      <c r="M148" s="5"/>
      <c r="P148" s="39" t="str">
        <f t="shared" si="12"/>
        <v/>
      </c>
      <c r="Q148" s="39" t="str">
        <f t="shared" si="13"/>
        <v/>
      </c>
      <c r="R148" s="39" t="str">
        <f t="shared" si="14"/>
        <v/>
      </c>
      <c r="S148" s="39" t="str">
        <f t="shared" si="15"/>
        <v/>
      </c>
      <c r="T148" s="112" t="str">
        <f>IF(ISBLANK(A148),"",IF(ISNA(VLOOKUP(VLOOKUP($A148,Légende!$H:$J,3,FALSE),NOM_BF2,1,FALSE)),"AJOUTER L'ÉCOLE DANS LA SECTION 2",""))</f>
        <v/>
      </c>
    </row>
    <row r="149" spans="2:20" ht="15.75" x14ac:dyDescent="0.25">
      <c r="B149" s="3"/>
      <c r="C149" s="3"/>
      <c r="D149" s="3"/>
      <c r="E149" s="3"/>
      <c r="F149" s="3"/>
      <c r="G149" s="3"/>
      <c r="H149" s="5"/>
      <c r="I149" s="5"/>
      <c r="J149" s="5"/>
      <c r="K149" s="5"/>
      <c r="L149" s="5"/>
      <c r="M149" s="5"/>
      <c r="P149" s="39" t="str">
        <f t="shared" si="12"/>
        <v/>
      </c>
      <c r="Q149" s="39" t="str">
        <f t="shared" si="13"/>
        <v/>
      </c>
      <c r="R149" s="39" t="str">
        <f t="shared" si="14"/>
        <v/>
      </c>
      <c r="S149" s="39" t="str">
        <f t="shared" si="15"/>
        <v/>
      </c>
      <c r="T149" s="112" t="str">
        <f>IF(ISBLANK(A149),"",IF(ISNA(VLOOKUP(VLOOKUP($A149,Légende!$H:$J,3,FALSE),NOM_BF2,1,FALSE)),"AJOUTER L'ÉCOLE DANS LA SECTION 2",""))</f>
        <v/>
      </c>
    </row>
    <row r="150" spans="2:20" ht="15.75" x14ac:dyDescent="0.25">
      <c r="B150" s="3"/>
      <c r="C150" s="3"/>
      <c r="D150" s="3"/>
      <c r="E150" s="3"/>
      <c r="F150" s="3"/>
      <c r="G150" s="3"/>
      <c r="H150" s="5"/>
      <c r="I150" s="5"/>
      <c r="J150" s="5"/>
      <c r="K150" s="5"/>
      <c r="L150" s="5"/>
      <c r="M150" s="5"/>
      <c r="P150" s="39" t="str">
        <f t="shared" si="12"/>
        <v/>
      </c>
      <c r="Q150" s="39" t="str">
        <f t="shared" si="13"/>
        <v/>
      </c>
      <c r="R150" s="39" t="str">
        <f t="shared" si="14"/>
        <v/>
      </c>
      <c r="S150" s="39" t="str">
        <f t="shared" si="15"/>
        <v/>
      </c>
      <c r="T150" s="112" t="str">
        <f>IF(ISBLANK(A150),"",IF(ISNA(VLOOKUP(VLOOKUP($A150,Légende!$H:$J,3,FALSE),NOM_BF2,1,FALSE)),"AJOUTER L'ÉCOLE DANS LA SECTION 2",""))</f>
        <v/>
      </c>
    </row>
    <row r="151" spans="2:20" x14ac:dyDescent="0.2">
      <c r="B151" s="1"/>
      <c r="C151" s="1"/>
      <c r="D151" s="1"/>
      <c r="E151" s="1"/>
      <c r="F151" s="1"/>
      <c r="G151" s="1"/>
      <c r="P151" s="39" t="str">
        <f t="shared" si="12"/>
        <v/>
      </c>
      <c r="Q151" s="39" t="str">
        <f t="shared" si="13"/>
        <v/>
      </c>
      <c r="R151" s="39" t="str">
        <f t="shared" si="14"/>
        <v/>
      </c>
      <c r="S151" s="39" t="str">
        <f t="shared" si="15"/>
        <v/>
      </c>
      <c r="T151" s="112" t="str">
        <f>IF(ISBLANK(A151),"",IF(ISNA(VLOOKUP(VLOOKUP($A151,Légende!$H:$J,3,FALSE),NOM_BF2,1,FALSE)),"AJOUTER L'ÉCOLE DANS LA SECTION 2",""))</f>
        <v/>
      </c>
    </row>
    <row r="152" spans="2:20" x14ac:dyDescent="0.2">
      <c r="P152" s="39" t="str">
        <f t="shared" si="12"/>
        <v/>
      </c>
      <c r="Q152" s="39" t="str">
        <f t="shared" si="13"/>
        <v/>
      </c>
      <c r="R152" s="39" t="str">
        <f t="shared" si="14"/>
        <v/>
      </c>
      <c r="S152" s="39" t="str">
        <f t="shared" si="15"/>
        <v/>
      </c>
      <c r="T152" s="112" t="str">
        <f>IF(ISBLANK(A152),"",IF(ISNA(VLOOKUP(VLOOKUP($A152,Légende!$H:$J,3,FALSE),NOM_BF2,1,FALSE)),"AJOUTER L'ÉCOLE DANS LA SECTION 2",""))</f>
        <v/>
      </c>
    </row>
    <row r="153" spans="2:20" x14ac:dyDescent="0.2">
      <c r="P153" s="39" t="str">
        <f t="shared" si="12"/>
        <v/>
      </c>
      <c r="Q153" s="39" t="str">
        <f t="shared" si="13"/>
        <v/>
      </c>
      <c r="R153" s="39" t="str">
        <f t="shared" si="14"/>
        <v/>
      </c>
      <c r="S153" s="39" t="str">
        <f t="shared" si="15"/>
        <v/>
      </c>
      <c r="T153" s="112" t="str">
        <f>IF(ISBLANK(A153),"",IF(ISNA(VLOOKUP(VLOOKUP($A153,Légende!$H:$J,3,FALSE),NOM_BF2,1,FALSE)),"AJOUTER L'ÉCOLE DANS LA SECTION 2",""))</f>
        <v/>
      </c>
    </row>
    <row r="154" spans="2:20" x14ac:dyDescent="0.2">
      <c r="P154" s="39" t="str">
        <f t="shared" si="12"/>
        <v/>
      </c>
      <c r="Q154" s="39" t="str">
        <f t="shared" si="13"/>
        <v/>
      </c>
      <c r="R154" s="39" t="str">
        <f t="shared" si="14"/>
        <v/>
      </c>
      <c r="S154" s="39" t="str">
        <f t="shared" si="15"/>
        <v/>
      </c>
      <c r="T154" s="112" t="str">
        <f>IF(ISBLANK(A154),"",IF(ISNA(VLOOKUP(VLOOKUP($A154,Légende!$H:$J,3,FALSE),NOM_BF2,1,FALSE)),"AJOUTER L'ÉCOLE DANS LA SECTION 2",""))</f>
        <v/>
      </c>
    </row>
    <row r="155" spans="2:20" x14ac:dyDescent="0.2">
      <c r="P155" s="39" t="str">
        <f t="shared" si="12"/>
        <v/>
      </c>
      <c r="Q155" s="39" t="str">
        <f t="shared" si="13"/>
        <v/>
      </c>
      <c r="R155" s="39" t="str">
        <f t="shared" si="14"/>
        <v/>
      </c>
      <c r="S155" s="39" t="str">
        <f t="shared" si="15"/>
        <v/>
      </c>
      <c r="T155" s="112" t="str">
        <f>IF(ISBLANK(A155),"",IF(ISNA(VLOOKUP(VLOOKUP($A155,Légende!$H:$J,3,FALSE),NOM_BF2,1,FALSE)),"AJOUTER L'ÉCOLE DANS LA SECTION 2",""))</f>
        <v/>
      </c>
    </row>
    <row r="156" spans="2:20" x14ac:dyDescent="0.2">
      <c r="P156" s="39" t="str">
        <f t="shared" si="12"/>
        <v/>
      </c>
      <c r="Q156" s="39" t="str">
        <f t="shared" si="13"/>
        <v/>
      </c>
      <c r="R156" s="39" t="str">
        <f t="shared" si="14"/>
        <v/>
      </c>
      <c r="S156" s="39" t="str">
        <f t="shared" si="15"/>
        <v/>
      </c>
      <c r="T156" s="112" t="str">
        <f>IF(ISBLANK(A156),"",IF(ISNA(VLOOKUP(VLOOKUP($A156,Légende!$H:$J,3,FALSE),NOM_BF2,1,FALSE)),"AJOUTER L'ÉCOLE DANS LA SECTION 2",""))</f>
        <v/>
      </c>
    </row>
    <row r="157" spans="2:20" x14ac:dyDescent="0.2">
      <c r="P157" s="39" t="str">
        <f t="shared" si="12"/>
        <v/>
      </c>
      <c r="Q157" s="39" t="str">
        <f t="shared" si="13"/>
        <v/>
      </c>
      <c r="R157" s="39" t="str">
        <f t="shared" si="14"/>
        <v/>
      </c>
      <c r="S157" s="39" t="str">
        <f t="shared" si="15"/>
        <v/>
      </c>
      <c r="T157" s="112" t="str">
        <f>IF(ISBLANK(A157),"",IF(ISNA(VLOOKUP(VLOOKUP($A157,Légende!$H:$J,3,FALSE),NOM_BF2,1,FALSE)),"AJOUTER L'ÉCOLE DANS LA SECTION 2",""))</f>
        <v/>
      </c>
    </row>
    <row r="158" spans="2:20" x14ac:dyDescent="0.2">
      <c r="P158" s="39" t="str">
        <f t="shared" si="12"/>
        <v/>
      </c>
      <c r="Q158" s="39" t="str">
        <f t="shared" si="13"/>
        <v/>
      </c>
      <c r="R158" s="39" t="str">
        <f t="shared" si="14"/>
        <v/>
      </c>
      <c r="S158" s="39" t="str">
        <f t="shared" si="15"/>
        <v/>
      </c>
      <c r="T158" s="112" t="str">
        <f>IF(ISBLANK(A158),"",IF(ISNA(VLOOKUP(VLOOKUP($A158,Légende!$H:$J,3,FALSE),NOM_BF2,1,FALSE)),"AJOUTER L'ÉCOLE DANS LA SECTION 2",""))</f>
        <v/>
      </c>
    </row>
    <row r="159" spans="2:20" x14ac:dyDescent="0.2">
      <c r="P159" s="39" t="str">
        <f t="shared" si="12"/>
        <v/>
      </c>
      <c r="Q159" s="39" t="str">
        <f t="shared" si="13"/>
        <v/>
      </c>
      <c r="R159" s="39" t="str">
        <f t="shared" si="14"/>
        <v/>
      </c>
      <c r="S159" s="39" t="str">
        <f t="shared" si="15"/>
        <v/>
      </c>
      <c r="T159" s="112" t="str">
        <f>IF(ISBLANK(A159),"",IF(ISNA(VLOOKUP(VLOOKUP($A159,Légende!$H:$J,3,FALSE),NOM_BF2,1,FALSE)),"AJOUTER L'ÉCOLE DANS LA SECTION 2",""))</f>
        <v/>
      </c>
    </row>
    <row r="160" spans="2:20" x14ac:dyDescent="0.2">
      <c r="P160" s="39" t="str">
        <f t="shared" si="12"/>
        <v/>
      </c>
      <c r="Q160" s="39" t="str">
        <f t="shared" si="13"/>
        <v/>
      </c>
      <c r="R160" s="39" t="str">
        <f t="shared" si="14"/>
        <v/>
      </c>
      <c r="S160" s="39" t="str">
        <f t="shared" si="15"/>
        <v/>
      </c>
      <c r="T160" s="112" t="str">
        <f>IF(ISBLANK(A160),"",IF(ISNA(VLOOKUP(VLOOKUP($A160,Légende!$H:$J,3,FALSE),NOM_BF2,1,FALSE)),"AJOUTER L'ÉCOLE DANS LA SECTION 2",""))</f>
        <v/>
      </c>
    </row>
    <row r="161" spans="16:20" x14ac:dyDescent="0.2">
      <c r="P161" s="39" t="str">
        <f t="shared" si="12"/>
        <v/>
      </c>
      <c r="Q161" s="39" t="str">
        <f t="shared" si="13"/>
        <v/>
      </c>
      <c r="R161" s="39" t="str">
        <f t="shared" si="14"/>
        <v/>
      </c>
      <c r="S161" s="39" t="str">
        <f t="shared" si="15"/>
        <v/>
      </c>
      <c r="T161" s="112" t="str">
        <f>IF(ISBLANK(A161),"",IF(ISNA(VLOOKUP(VLOOKUP($A161,Légende!$H:$J,3,FALSE),NOM_BF2,1,FALSE)),"AJOUTER L'ÉCOLE DANS LA SECTION 2",""))</f>
        <v/>
      </c>
    </row>
    <row r="162" spans="16:20" x14ac:dyDescent="0.2">
      <c r="P162" s="39" t="str">
        <f t="shared" si="12"/>
        <v/>
      </c>
      <c r="Q162" s="39" t="str">
        <f t="shared" si="13"/>
        <v/>
      </c>
      <c r="R162" s="39" t="str">
        <f t="shared" si="14"/>
        <v/>
      </c>
      <c r="S162" s="39" t="str">
        <f t="shared" si="15"/>
        <v/>
      </c>
      <c r="T162" s="112" t="str">
        <f>IF(ISBLANK(A162),"",IF(ISNA(VLOOKUP(VLOOKUP($A162,Légende!$H:$J,3,FALSE),NOM_BF2,1,FALSE)),"AJOUTER L'ÉCOLE DANS LA SECTION 2",""))</f>
        <v/>
      </c>
    </row>
    <row r="163" spans="16:20" x14ac:dyDescent="0.2">
      <c r="P163" s="39" t="str">
        <f t="shared" si="12"/>
        <v/>
      </c>
      <c r="Q163" s="39" t="str">
        <f t="shared" si="13"/>
        <v/>
      </c>
      <c r="R163" s="39" t="str">
        <f t="shared" si="14"/>
        <v/>
      </c>
      <c r="S163" s="39" t="str">
        <f t="shared" si="15"/>
        <v/>
      </c>
      <c r="T163" s="112" t="str">
        <f>IF(ISBLANK(A163),"",IF(ISNA(VLOOKUP(VLOOKUP($A163,Légende!$H:$J,3,FALSE),NOM_BF2,1,FALSE)),"AJOUTER L'ÉCOLE DANS LA SECTION 2",""))</f>
        <v/>
      </c>
    </row>
    <row r="164" spans="16:20" x14ac:dyDescent="0.2">
      <c r="P164" s="39" t="str">
        <f t="shared" si="12"/>
        <v/>
      </c>
      <c r="Q164" s="39" t="str">
        <f t="shared" si="13"/>
        <v/>
      </c>
      <c r="R164" s="39" t="str">
        <f t="shared" si="14"/>
        <v/>
      </c>
      <c r="S164" s="39" t="str">
        <f t="shared" si="15"/>
        <v/>
      </c>
      <c r="T164" s="112" t="str">
        <f>IF(ISBLANK(A164),"",IF(ISNA(VLOOKUP(VLOOKUP($A164,Légende!$H:$J,3,FALSE),NOM_BF2,1,FALSE)),"AJOUTER L'ÉCOLE DANS LA SECTION 2",""))</f>
        <v/>
      </c>
    </row>
    <row r="165" spans="16:20" x14ac:dyDescent="0.2">
      <c r="T165" s="112" t="str">
        <f>IF(ISBLANK(A165),"",IF(ISNA(VLOOKUP(VLOOKUP($A165,Légende!$H:$J,3,FALSE),NOM_BF2,1,FALSE)),"AJOUTER L'ÉCOLE DANS LA SECTION 2",""))</f>
        <v/>
      </c>
    </row>
    <row r="166" spans="16:20" x14ac:dyDescent="0.2">
      <c r="T166" s="112" t="str">
        <f>IF(ISBLANK(A166),"",IF(ISNA(VLOOKUP(VLOOKUP($A166,Légende!$H:$J,3,FALSE),NOM_BF2,1,FALSE)),"AJOUTER L'ÉCOLE DANS LA SECTION 2",""))</f>
        <v/>
      </c>
    </row>
    <row r="167" spans="16:20" x14ac:dyDescent="0.2">
      <c r="T167" s="112" t="str">
        <f>IF(ISBLANK(A167),"",IF(ISNA(VLOOKUP(VLOOKUP($A167,Légende!$H:$J,3,FALSE),NOM_BF2,1,FALSE)),"AJOUTER L'ÉCOLE DANS LA SECTION 2",""))</f>
        <v/>
      </c>
    </row>
    <row r="168" spans="16:20" x14ac:dyDescent="0.2">
      <c r="T168" s="112" t="str">
        <f>IF(ISBLANK(A168),"",IF(ISNA(VLOOKUP(VLOOKUP($A168,Légende!$H:$J,3,FALSE),NOM_BF2,1,FALSE)),"AJOUTER L'ÉCOLE DANS LA SECTION 2",""))</f>
        <v/>
      </c>
    </row>
    <row r="169" spans="16:20" x14ac:dyDescent="0.2">
      <c r="T169" s="112" t="str">
        <f>IF(ISBLANK(A169),"",IF(ISNA(VLOOKUP(VLOOKUP($A169,Légende!$H:$J,3,FALSE),NOM_BF2,1,FALSE)),"AJOUTER L'ÉCOLE DANS LA SECTION 2",""))</f>
        <v/>
      </c>
    </row>
    <row r="170" spans="16:20" x14ac:dyDescent="0.2">
      <c r="T170" s="112" t="str">
        <f>IF(ISBLANK(A170),"",IF(ISNA(VLOOKUP(VLOOKUP($A170,Légende!$H:$J,3,FALSE),NOM_BF2,1,FALSE)),"AJOUTER L'ÉCOLE DANS LA SECTION 2",""))</f>
        <v/>
      </c>
    </row>
    <row r="171" spans="16:20" x14ac:dyDescent="0.2">
      <c r="T171" s="112" t="str">
        <f>IF(ISBLANK(A171),"",IF(ISNA(VLOOKUP(VLOOKUP($A171,Légende!$H:$J,3,FALSE),NOM_BF2,1,FALSE)),"AJOUTER L'ÉCOLE DANS LA SECTION 2",""))</f>
        <v/>
      </c>
    </row>
    <row r="172" spans="16:20" x14ac:dyDescent="0.2">
      <c r="T172" s="112" t="str">
        <f>IF(ISBLANK(A172),"",IF(ISNA(VLOOKUP(VLOOKUP($A172,Légende!$H:$J,3,FALSE),NOM_BF2,1,FALSE)),"AJOUTER L'ÉCOLE DANS LA SECTION 2",""))</f>
        <v/>
      </c>
    </row>
    <row r="173" spans="16:20" x14ac:dyDescent="0.2">
      <c r="T173" s="112" t="str">
        <f>IF(ISBLANK(A173),"",IF(ISNA(VLOOKUP(VLOOKUP($A173,Légende!$H:$J,3,FALSE),NOM_BF2,1,FALSE)),"AJOUTER L'ÉCOLE DANS LA SECTION 2",""))</f>
        <v/>
      </c>
    </row>
    <row r="174" spans="16:20" x14ac:dyDescent="0.2">
      <c r="T174" s="112" t="str">
        <f>IF(ISBLANK(A174),"",IF(ISNA(VLOOKUP(VLOOKUP($A174,Légende!$H:$J,3,FALSE),NOM_BF2,1,FALSE)),"AJOUTER L'ÉCOLE DANS LA SECTION 2",""))</f>
        <v/>
      </c>
    </row>
    <row r="175" spans="16:20" x14ac:dyDescent="0.2">
      <c r="T175" s="112" t="str">
        <f>IF(ISBLANK(A175),"",IF(ISNA(VLOOKUP(VLOOKUP($A175,Légende!$H:$J,3,FALSE),NOM_BF2,1,FALSE)),"AJOUTER L'ÉCOLE DANS LA SECTION 2",""))</f>
        <v/>
      </c>
    </row>
    <row r="176" spans="16:20" x14ac:dyDescent="0.2">
      <c r="T176" s="112" t="str">
        <f>IF(ISBLANK(A176),"",IF(ISNA(VLOOKUP(VLOOKUP($A176,Légende!$H:$J,3,FALSE),NOM_BF2,1,FALSE)),"AJOUTER L'ÉCOLE DANS LA SECTION 2",""))</f>
        <v/>
      </c>
    </row>
    <row r="177" spans="20:20" x14ac:dyDescent="0.2">
      <c r="T177" s="112" t="str">
        <f>IF(ISBLANK(A177),"",IF(ISNA(VLOOKUP(VLOOKUP($A177,Légende!$H:$J,3,FALSE),NOM_BF2,1,FALSE)),"AJOUTER L'ÉCOLE DANS LA SECTION 2",""))</f>
        <v/>
      </c>
    </row>
    <row r="178" spans="20:20" x14ac:dyDescent="0.2">
      <c r="T178" s="112" t="str">
        <f>IF(ISBLANK(A178),"",IF(ISNA(VLOOKUP(VLOOKUP($A178,Légende!$H:$J,3,FALSE),NOM_BF2,1,FALSE)),"AJOUTER L'ÉCOLE DANS LA SECTION 2",""))</f>
        <v/>
      </c>
    </row>
  </sheetData>
  <autoFilter ref="A4:S21" xr:uid="{00000000-0009-0000-0000-00000B000000}"/>
  <sortState xmlns:xlrd2="http://schemas.microsoft.com/office/spreadsheetml/2017/richdata2" ref="A5:V35">
    <sortCondition descending="1" ref="M5:M35"/>
  </sortState>
  <mergeCells count="12">
    <mergeCell ref="I1:I2"/>
    <mergeCell ref="P1:R2"/>
    <mergeCell ref="S1:S2"/>
    <mergeCell ref="A1:A2"/>
    <mergeCell ref="J1:L2"/>
    <mergeCell ref="M1:M2"/>
    <mergeCell ref="B1:B2"/>
    <mergeCell ref="N1:N3"/>
    <mergeCell ref="C1:C2"/>
    <mergeCell ref="D1:E2"/>
    <mergeCell ref="F1:F2"/>
    <mergeCell ref="G1:H2"/>
  </mergeCells>
  <phoneticPr fontId="0" type="noConversion"/>
  <conditionalFormatting sqref="A5:B35 N5:S35">
    <cfRule type="expression" dxfId="34" priority="1" stopIfTrue="1">
      <formula>$A5=$A$1</formula>
    </cfRule>
  </conditionalFormatting>
  <conditionalFormatting sqref="C5:M35">
    <cfRule type="expression" dxfId="33" priority="2">
      <formula>$A5=$A$1</formula>
    </cfRule>
  </conditionalFormatting>
  <conditionalFormatting sqref="O8:S10 O14:S15 A36:S188 A8:B10 A14:B15">
    <cfRule type="expression" dxfId="32" priority="31" stopIfTrue="1">
      <formula>$A8=$A$1</formula>
    </cfRule>
  </conditionalFormatting>
  <conditionalFormatting sqref="P8:S10 P14:S15 P36:S164">
    <cfRule type="expression" dxfId="31" priority="30">
      <formula>$M8&lt;&gt;""</formula>
    </cfRule>
  </conditionalFormatting>
  <conditionalFormatting sqref="Y3:Y10">
    <cfRule type="expression" dxfId="30" priority="310" stopIfTrue="1">
      <formula>Y3=$M$59</formula>
    </cfRule>
  </conditionalFormatting>
  <pageMargins left="0.25" right="0.25" top="0.18" bottom="0.47" header="7.0000000000000007E-2" footer="0.4921259845"/>
  <pageSetup scale="92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40">
    <tabColor theme="7" tint="0.39997558519241921"/>
    <pageSetUpPr fitToPage="1"/>
  </sheetPr>
  <dimension ref="A1:V130"/>
  <sheetViews>
    <sheetView zoomScaleNormal="100" zoomScaleSheetLayoutView="40" workbookViewId="0">
      <selection activeCell="I16" sqref="I16"/>
    </sheetView>
  </sheetViews>
  <sheetFormatPr baseColWidth="10" defaultRowHeight="15" x14ac:dyDescent="0.2"/>
  <cols>
    <col min="1" max="1" width="5.85546875" customWidth="1"/>
    <col min="2" max="2" width="31.7109375" customWidth="1"/>
    <col min="3" max="12" width="5.7109375" customWidth="1"/>
    <col min="13" max="13" width="6.42578125" customWidth="1"/>
    <col min="14" max="14" width="15.7109375" style="140" customWidth="1"/>
    <col min="15" max="15" width="6.28515625" style="39" hidden="1" customWidth="1"/>
    <col min="16" max="16" width="3.85546875" customWidth="1"/>
    <col min="17" max="18" width="3.7109375" customWidth="1"/>
    <col min="19" max="19" width="4.140625" customWidth="1"/>
    <col min="20" max="20" width="0" hidden="1" customWidth="1"/>
  </cols>
  <sheetData>
    <row r="1" spans="1:22" ht="13.5" customHeight="1" thickTop="1" x14ac:dyDescent="0.2">
      <c r="A1" s="272" t="str">
        <f>IF(ISNA(VLOOKUP("x",Légende!$G$3:$I$30,2,FALSE)),"AAA",VLOOKUP("x",Légende!$G$3:$I$30,2,FALSE))</f>
        <v>AAA</v>
      </c>
      <c r="B1" s="281" t="s">
        <v>36</v>
      </c>
      <c r="C1" s="281" t="s">
        <v>9</v>
      </c>
      <c r="D1" s="275" t="s">
        <v>365</v>
      </c>
      <c r="E1" s="277"/>
      <c r="F1" s="281" t="s">
        <v>11</v>
      </c>
      <c r="G1" s="275" t="s">
        <v>386</v>
      </c>
      <c r="H1" s="277"/>
      <c r="I1" s="281" t="s">
        <v>13</v>
      </c>
      <c r="J1" s="281" t="s">
        <v>14</v>
      </c>
      <c r="K1" s="281"/>
      <c r="L1" s="281"/>
      <c r="M1" s="293">
        <f>SUM(M5:M1043)</f>
        <v>1900</v>
      </c>
      <c r="N1" s="328" t="s">
        <v>42</v>
      </c>
      <c r="P1" s="275" t="s">
        <v>170</v>
      </c>
      <c r="Q1" s="276"/>
      <c r="R1" s="277"/>
      <c r="S1" s="281" t="str">
        <f>IF(COUNTIF(A5:A142,A1)=0,"",COUNTIF(A5:A142,A1))</f>
        <v/>
      </c>
    </row>
    <row r="2" spans="1:22" ht="15.75" customHeight="1" thickBot="1" x14ac:dyDescent="0.25">
      <c r="A2" s="272"/>
      <c r="B2" s="282"/>
      <c r="C2" s="286"/>
      <c r="D2" s="278"/>
      <c r="E2" s="280"/>
      <c r="F2" s="286"/>
      <c r="G2" s="278"/>
      <c r="H2" s="280"/>
      <c r="I2" s="286"/>
      <c r="J2" s="286"/>
      <c r="K2" s="286"/>
      <c r="L2" s="286"/>
      <c r="M2" s="294"/>
      <c r="N2" s="329"/>
      <c r="P2" s="278"/>
      <c r="Q2" s="279"/>
      <c r="R2" s="280"/>
      <c r="S2" s="286"/>
    </row>
    <row r="3" spans="1:22" ht="16.5" thickBot="1" x14ac:dyDescent="0.25">
      <c r="A3" s="39" t="s">
        <v>91</v>
      </c>
      <c r="B3" s="196" t="s">
        <v>0</v>
      </c>
      <c r="C3" s="197" t="s">
        <v>1</v>
      </c>
      <c r="D3" s="198" t="s">
        <v>2</v>
      </c>
      <c r="E3" s="199" t="s">
        <v>3</v>
      </c>
      <c r="F3" s="197" t="s">
        <v>1</v>
      </c>
      <c r="G3" s="198" t="s">
        <v>2</v>
      </c>
      <c r="H3" s="199" t="s">
        <v>3</v>
      </c>
      <c r="I3" s="197" t="s">
        <v>1</v>
      </c>
      <c r="J3" s="192" t="s">
        <v>1</v>
      </c>
      <c r="K3" s="193" t="s">
        <v>2</v>
      </c>
      <c r="L3" s="194" t="s">
        <v>3</v>
      </c>
      <c r="M3" s="195" t="s">
        <v>4</v>
      </c>
      <c r="N3" s="330"/>
      <c r="P3" s="192" t="s">
        <v>1</v>
      </c>
      <c r="Q3" s="193" t="s">
        <v>2</v>
      </c>
      <c r="R3" s="194" t="s">
        <v>3</v>
      </c>
      <c r="S3" s="195" t="s">
        <v>4</v>
      </c>
    </row>
    <row r="4" spans="1:22" ht="15.75" x14ac:dyDescent="0.25">
      <c r="B4" s="19"/>
      <c r="C4" s="181"/>
      <c r="D4" s="19"/>
      <c r="E4" s="19"/>
      <c r="F4" s="181"/>
      <c r="G4" s="19"/>
      <c r="H4" s="19"/>
      <c r="I4" s="181"/>
      <c r="J4" s="11"/>
      <c r="K4" s="11"/>
      <c r="L4" s="11"/>
      <c r="M4" s="11"/>
      <c r="N4" s="138"/>
    </row>
    <row r="5" spans="1:22" ht="15.75" x14ac:dyDescent="0.25">
      <c r="A5" s="132" t="s">
        <v>163</v>
      </c>
      <c r="B5" s="56" t="s">
        <v>721</v>
      </c>
      <c r="C5" s="180">
        <v>60</v>
      </c>
      <c r="D5" s="178"/>
      <c r="E5" s="180"/>
      <c r="F5" s="180"/>
      <c r="G5" s="178"/>
      <c r="H5" s="180"/>
      <c r="I5" s="180"/>
      <c r="J5" s="71">
        <f>SUM(C5)+F5+I5</f>
        <v>60</v>
      </c>
      <c r="K5" s="71">
        <f>SUM(D5)+G5</f>
        <v>0</v>
      </c>
      <c r="L5" s="71">
        <f>SUM(E5)+H5</f>
        <v>0</v>
      </c>
      <c r="M5" s="70">
        <f>SUM(J5)+K5+L5</f>
        <v>60</v>
      </c>
      <c r="N5" s="139" t="str">
        <f>IF(ISNA(VLOOKUP(A5,Légende!$H:$J,3,FALSE)),"",VLOOKUP(A5,Légende!$H:$J,3,FALSE))</f>
        <v>STE-MARIE</v>
      </c>
      <c r="P5" s="111">
        <f>IF(OR($J5="",$J5=0),"",RANK($J5,$J$5:$J$118,0))</f>
        <v>1</v>
      </c>
      <c r="Q5" s="111" t="str">
        <f>IF(OR($K5="",$K5=0),"",RANK($K5,$K$5:$K$118,0))</f>
        <v/>
      </c>
      <c r="R5" s="111" t="str">
        <f>IF(OR($L5="",$L5=0),"",RANK($L5,$L$5:$L$118,0))</f>
        <v/>
      </c>
      <c r="S5" s="111">
        <f>IF(OR($M5="",$M5=0),"",RANK($M5,$M$5:$M$118,0))</f>
        <v>1</v>
      </c>
      <c r="T5" s="112" t="str">
        <f>IF(ISBLANK(A5),"",IF(ISNA(VLOOKUP(VLOOKUP($A5,Légende!$H:$J,3,FALSE),NOM_BM2,1,FALSE)),"AJOUTER L'ÉCOLE DANS LA SECTION 2",""))</f>
        <v/>
      </c>
      <c r="V5" t="str">
        <f>IF(N5=VLOOKUP(N5,Centre!$P$6:$P$16,1,FALSE),"OK","ATTENTION")</f>
        <v>OK</v>
      </c>
    </row>
    <row r="6" spans="1:22" ht="15.75" x14ac:dyDescent="0.25">
      <c r="A6" s="132" t="s">
        <v>163</v>
      </c>
      <c r="B6" s="55" t="s">
        <v>473</v>
      </c>
      <c r="C6" s="180">
        <v>57</v>
      </c>
      <c r="D6" s="178"/>
      <c r="E6" s="180"/>
      <c r="F6" s="180"/>
      <c r="G6" s="178"/>
      <c r="H6" s="180"/>
      <c r="I6" s="180"/>
      <c r="J6" s="71">
        <f>SUM(C6)+F6+I6</f>
        <v>57</v>
      </c>
      <c r="K6" s="71">
        <f>SUM(D6)+G6</f>
        <v>0</v>
      </c>
      <c r="L6" s="71">
        <f>SUM(E6)+H6</f>
        <v>0</v>
      </c>
      <c r="M6" s="70">
        <f>SUM(J6)+K6+L6</f>
        <v>57</v>
      </c>
      <c r="N6" s="139" t="str">
        <f>IF(ISNA(VLOOKUP(A6,Légende!$H:$J,3,FALSE)),"",VLOOKUP(A6,Légende!$H:$J,3,FALSE))</f>
        <v>STE-MARIE</v>
      </c>
      <c r="P6" s="111">
        <f>IF(OR($J6="",$J6=0),"",RANK($J6,$J$5:$J$118,0))</f>
        <v>2</v>
      </c>
      <c r="Q6" s="111" t="str">
        <f>IF(OR($K6="",$K6=0),"",RANK($K6,$K$5:$K$118,0))</f>
        <v/>
      </c>
      <c r="R6" s="111" t="str">
        <f>IF(OR($L6="",$L6=0),"",RANK($L6,$L$5:$L$118,0))</f>
        <v/>
      </c>
      <c r="S6" s="111">
        <f>IF(OR($M6="",$M6=0),"",RANK($M6,$M$5:$M$118,0))</f>
        <v>2</v>
      </c>
      <c r="T6" s="112"/>
      <c r="V6" t="str">
        <f>IF(N6=VLOOKUP(N6,Centre!$P$6:$P$16,1,FALSE),"OK","ATTENTION")</f>
        <v>OK</v>
      </c>
    </row>
    <row r="7" spans="1:22" ht="15.75" x14ac:dyDescent="0.25">
      <c r="A7" s="132" t="s">
        <v>20</v>
      </c>
      <c r="B7" s="55" t="s">
        <v>462</v>
      </c>
      <c r="C7" s="180">
        <v>54</v>
      </c>
      <c r="D7" s="178"/>
      <c r="E7" s="180"/>
      <c r="F7" s="180"/>
      <c r="G7" s="178"/>
      <c r="H7" s="180"/>
      <c r="I7" s="180"/>
      <c r="J7" s="71">
        <f>SUM(C7)+F7+I7</f>
        <v>54</v>
      </c>
      <c r="K7" s="71">
        <f>SUM(D7)+G7</f>
        <v>0</v>
      </c>
      <c r="L7" s="71">
        <f>SUM(E7)+H7</f>
        <v>0</v>
      </c>
      <c r="M7" s="70">
        <f>SUM(J7)+K7+L7</f>
        <v>54</v>
      </c>
      <c r="N7" s="139" t="str">
        <f>IF(ISNA(VLOOKUP(A7,Légende!$H:$J,3,FALSE)),"",VLOOKUP(A7,Légende!$H:$J,3,FALSE))</f>
        <v>MONIQUE-PROULX</v>
      </c>
      <c r="P7" s="111">
        <f>IF(OR($J7="",$J7=0),"",RANK($J7,$J$5:$J$118,0))</f>
        <v>3</v>
      </c>
      <c r="Q7" s="111" t="str">
        <f>IF(OR($K7="",$K7=0),"",RANK($K7,$K$5:$K$118,0))</f>
        <v/>
      </c>
      <c r="R7" s="111" t="str">
        <f>IF(OR($L7="",$L7=0),"",RANK($L7,$L$5:$L$118,0))</f>
        <v/>
      </c>
      <c r="S7" s="111">
        <f>IF(OR($M7="",$M7=0),"",RANK($M7,$M$5:$M$118,0))</f>
        <v>3</v>
      </c>
      <c r="T7" s="112" t="str">
        <f>IF(ISBLANK(A7),"",IF(ISNA(VLOOKUP(VLOOKUP($A7,Légende!$H:$J,3,FALSE),NOM_BM2,1,FALSE)),"AJOUTER L'ÉCOLE DANS LA SECTION 2",""))</f>
        <v/>
      </c>
      <c r="V7" t="str">
        <f>IF(N7=VLOOKUP(N7,Centre!$P$6:$P$16,1,FALSE),"OK","ATTENTION")</f>
        <v>OK</v>
      </c>
    </row>
    <row r="8" spans="1:22" ht="15.75" x14ac:dyDescent="0.25">
      <c r="A8" s="33" t="s">
        <v>92</v>
      </c>
      <c r="B8" s="55" t="s">
        <v>578</v>
      </c>
      <c r="C8" s="180">
        <v>51</v>
      </c>
      <c r="D8" s="178"/>
      <c r="E8" s="180"/>
      <c r="F8" s="180"/>
      <c r="G8" s="178"/>
      <c r="H8" s="180"/>
      <c r="I8" s="180"/>
      <c r="J8" s="71">
        <f>SUM(C8)+F8+I8</f>
        <v>51</v>
      </c>
      <c r="K8" s="71">
        <f>SUM(D8)+G8</f>
        <v>0</v>
      </c>
      <c r="L8" s="71">
        <f>SUM(E8)+H8</f>
        <v>0</v>
      </c>
      <c r="M8" s="70">
        <f>SUM(J8)+K8+L8</f>
        <v>51</v>
      </c>
      <c r="N8" s="139" t="str">
        <f>IF(ISNA(VLOOKUP(A8,Légende!$H:$J,3,FALSE)),"",VLOOKUP(A8,Légende!$H:$J,3,FALSE))</f>
        <v>LE BOISÉ</v>
      </c>
      <c r="P8" s="111">
        <f>IF(OR($J8="",$J8=0),"",RANK($J8,$J$5:$J$185,0))</f>
        <v>4</v>
      </c>
      <c r="Q8" s="111" t="str">
        <f>IF(OR($K8="",$K8=0),"",RANK($K8,$K$5:$K$185,0))</f>
        <v/>
      </c>
      <c r="R8" s="111" t="str">
        <f>IF(OR($L8="",$L8=0),"",RANK($L8,$L$5:$L$185,0))</f>
        <v/>
      </c>
      <c r="S8" s="111">
        <f>IF(OR($M8="",$M8=0),"",RANK($M8,$M$5:$M$185,0))</f>
        <v>4</v>
      </c>
      <c r="T8" s="112" t="str">
        <f>IF(ISBLANK(A8),"",IF(ISNA(VLOOKUP(VLOOKUP($A8,Légende!$H:$J,3,FALSE),NOM_CM2,1,FALSE)),"AJOUTER L'ÉCOLE DANS LA SECTION 2",""))</f>
        <v/>
      </c>
      <c r="V8" t="str">
        <f>IF(N8=VLOOKUP(N8,Centre!$N$18:$N$27,1,FALSE),"OK","ATTENTION")</f>
        <v>OK</v>
      </c>
    </row>
    <row r="9" spans="1:22" ht="15.75" x14ac:dyDescent="0.25">
      <c r="A9" s="132" t="s">
        <v>20</v>
      </c>
      <c r="B9" s="55" t="s">
        <v>461</v>
      </c>
      <c r="C9" s="180">
        <v>51</v>
      </c>
      <c r="D9" s="178"/>
      <c r="E9" s="180"/>
      <c r="F9" s="180"/>
      <c r="G9" s="178"/>
      <c r="H9" s="180"/>
      <c r="I9" s="180"/>
      <c r="J9" s="71">
        <f>SUM(C9)+F9+I9</f>
        <v>51</v>
      </c>
      <c r="K9" s="71">
        <f>SUM(D9)+G9</f>
        <v>0</v>
      </c>
      <c r="L9" s="71">
        <f>SUM(E9)+H9</f>
        <v>0</v>
      </c>
      <c r="M9" s="70">
        <f>SUM(J9)+K9+L9</f>
        <v>51</v>
      </c>
      <c r="N9" s="139" t="str">
        <f>IF(ISNA(VLOOKUP(A9,Légende!$H:$J,3,FALSE)),"",VLOOKUP(A9,Légende!$H:$J,3,FALSE))</f>
        <v>MONIQUE-PROULX</v>
      </c>
      <c r="P9" s="111">
        <f>IF(OR($J9="",$J9=0),"",RANK($J9,$J$5:$J$118,0))</f>
        <v>4</v>
      </c>
      <c r="Q9" s="111" t="str">
        <f>IF(OR($K9="",$K9=0),"",RANK($K9,$K$5:$K$118,0))</f>
        <v/>
      </c>
      <c r="R9" s="111" t="str">
        <f>IF(OR($L9="",$L9=0),"",RANK($L9,$L$5:$L$118,0))</f>
        <v/>
      </c>
      <c r="S9" s="111">
        <f>IF(OR($M9="",$M9=0),"",RANK($M9,$M$5:$M$118,0))</f>
        <v>4</v>
      </c>
      <c r="T9" s="112" t="str">
        <f>IF(ISBLANK(A9),"",IF(ISNA(VLOOKUP(VLOOKUP($A9,Légende!$H:$J,3,FALSE),NOM_BM2,1,FALSE)),"AJOUTER L'ÉCOLE DANS LA SECTION 2",""))</f>
        <v/>
      </c>
      <c r="V9" t="str">
        <f>IF(N9=VLOOKUP(N9,Centre!$P$6:$P$16,1,FALSE),"OK","ATTENTION")</f>
        <v>OK</v>
      </c>
    </row>
    <row r="10" spans="1:22" ht="15.75" x14ac:dyDescent="0.25">
      <c r="A10" s="33" t="s">
        <v>92</v>
      </c>
      <c r="B10" s="55" t="s">
        <v>579</v>
      </c>
      <c r="C10" s="180">
        <v>48</v>
      </c>
      <c r="D10" s="178"/>
      <c r="E10" s="180"/>
      <c r="F10" s="180"/>
      <c r="G10" s="178"/>
      <c r="H10" s="180"/>
      <c r="I10" s="180"/>
      <c r="J10" s="71">
        <f>SUM(C10)+F10+I10</f>
        <v>48</v>
      </c>
      <c r="K10" s="71">
        <f>SUM(D10)+G10</f>
        <v>0</v>
      </c>
      <c r="L10" s="71">
        <f>SUM(E10)+H10</f>
        <v>0</v>
      </c>
      <c r="M10" s="70">
        <f>SUM(J10)+K10+L10</f>
        <v>48</v>
      </c>
      <c r="N10" s="139" t="str">
        <f>IF(ISNA(VLOOKUP(A10,Légende!$H:$J,3,FALSE)),"",VLOOKUP(A10,Légende!$H:$J,3,FALSE))</f>
        <v>LE BOISÉ</v>
      </c>
      <c r="P10" s="111">
        <f>IF(OR($J10="",$J10=0),"",RANK($J10,$J$5:$J$185,0))</f>
        <v>6</v>
      </c>
      <c r="Q10" s="111" t="str">
        <f>IF(OR($K10="",$K10=0),"",RANK($K10,$K$5:$K$185,0))</f>
        <v/>
      </c>
      <c r="R10" s="111" t="str">
        <f>IF(OR($L10="",$L10=0),"",RANK($L10,$L$5:$L$185,0))</f>
        <v/>
      </c>
      <c r="S10" s="111">
        <f>IF(OR($M10="",$M10=0),"",RANK($M10,$M$5:$M$185,0))</f>
        <v>6</v>
      </c>
      <c r="T10" s="112" t="str">
        <f>IF(ISBLANK(A10),"",IF(ISNA(VLOOKUP(VLOOKUP($A10,Légende!$H:$J,3,FALSE),NOM_CM2,1,FALSE)),"AJOUTER L'ÉCOLE DANS LA SECTION 2",""))</f>
        <v/>
      </c>
      <c r="V10" t="str">
        <f>IF(N10=VLOOKUP(N10,Centre!$N$18:$N$27,1,FALSE),"OK","ATTENTION")</f>
        <v>OK</v>
      </c>
    </row>
    <row r="11" spans="1:22" ht="15.75" x14ac:dyDescent="0.25">
      <c r="A11" s="132" t="s">
        <v>20</v>
      </c>
      <c r="B11" s="55" t="s">
        <v>471</v>
      </c>
      <c r="C11" s="180">
        <v>48</v>
      </c>
      <c r="D11" s="178"/>
      <c r="E11" s="180"/>
      <c r="F11" s="180"/>
      <c r="G11" s="178"/>
      <c r="H11" s="180"/>
      <c r="I11" s="180"/>
      <c r="J11" s="71">
        <f>SUM(C11)+F11+I11</f>
        <v>48</v>
      </c>
      <c r="K11" s="71">
        <f>SUM(D11)+G11</f>
        <v>0</v>
      </c>
      <c r="L11" s="71">
        <f>SUM(E11)+H11</f>
        <v>0</v>
      </c>
      <c r="M11" s="70">
        <f>SUM(J11)+K11+L11</f>
        <v>48</v>
      </c>
      <c r="N11" s="139" t="str">
        <f>IF(ISNA(VLOOKUP(A11,Légende!$H:$J,3,FALSE)),"",VLOOKUP(A11,Légende!$H:$J,3,FALSE))</f>
        <v>MONIQUE-PROULX</v>
      </c>
      <c r="P11" s="111">
        <f>IF(OR($J11="",$J11=0),"",RANK($J11,$J$5:$J$118,0))</f>
        <v>6</v>
      </c>
      <c r="Q11" s="111" t="str">
        <f>IF(OR($K11="",$K11=0),"",RANK($K11,$K$5:$K$118,0))</f>
        <v/>
      </c>
      <c r="R11" s="111" t="str">
        <f>IF(OR($L11="",$L11=0),"",RANK($L11,$L$5:$L$118,0))</f>
        <v/>
      </c>
      <c r="S11" s="111">
        <f>IF(OR($M11="",$M11=0),"",RANK($M11,$M$5:$M$118,0))</f>
        <v>6</v>
      </c>
      <c r="T11" s="112" t="str">
        <f>IF(ISBLANK(A11),"",IF(ISNA(VLOOKUP(VLOOKUP($A11,Légende!$H:$J,3,FALSE),NOM_BM2,1,FALSE)),"AJOUTER L'ÉCOLE DANS LA SECTION 2",""))</f>
        <v/>
      </c>
      <c r="V11" t="str">
        <f>IF(N11=VLOOKUP(N11,Centre!$P$6:$P$16,1,FALSE),"OK","ATTENTION")</f>
        <v>OK</v>
      </c>
    </row>
    <row r="12" spans="1:22" ht="15.75" x14ac:dyDescent="0.25">
      <c r="A12" s="132" t="s">
        <v>16</v>
      </c>
      <c r="B12" s="55" t="s">
        <v>439</v>
      </c>
      <c r="C12" s="180">
        <v>42</v>
      </c>
      <c r="D12" s="178"/>
      <c r="E12" s="180"/>
      <c r="F12" s="180"/>
      <c r="G12" s="178"/>
      <c r="H12" s="180"/>
      <c r="I12" s="180"/>
      <c r="J12" s="71">
        <f>SUM(C12)+F12+I12</f>
        <v>42</v>
      </c>
      <c r="K12" s="71">
        <f>SUM(D12)+G12</f>
        <v>0</v>
      </c>
      <c r="L12" s="71">
        <f>SUM(E12)+H12</f>
        <v>0</v>
      </c>
      <c r="M12" s="70">
        <f>SUM(J12)+K12+L12</f>
        <v>42</v>
      </c>
      <c r="N12" s="139" t="str">
        <f>IF(ISNA(VLOOKUP(A12,Légende!$H:$J,3,FALSE)),"",VLOOKUP(A12,Légende!$H:$J,3,FALSE))</f>
        <v>MARIE-RIVIER</v>
      </c>
      <c r="P12" s="111">
        <f>IF(OR($J12="",$J12=0),"",RANK($J12,$J$5:$J$118,0))</f>
        <v>8</v>
      </c>
      <c r="Q12" s="111" t="str">
        <f>IF(OR($K12="",$K12=0),"",RANK($K12,$K$5:$K$118,0))</f>
        <v/>
      </c>
      <c r="R12" s="111" t="str">
        <f>IF(OR($L12="",$L12=0),"",RANK($L12,$L$5:$L$118,0))</f>
        <v/>
      </c>
      <c r="S12" s="111">
        <f>IF(OR($M12="",$M12=0),"",RANK($M12,$M$5:$M$118,0))</f>
        <v>8</v>
      </c>
      <c r="T12" s="112" t="str">
        <f>IF(ISBLANK(A12),"",IF(ISNA(VLOOKUP(VLOOKUP($A12,Légende!$H:$J,3,FALSE),NOM_BM2,1,FALSE)),"AJOUTER L'ÉCOLE DANS LA SECTION 2",""))</f>
        <v/>
      </c>
      <c r="V12" t="str">
        <f>IF(N12=VLOOKUP(N12,Centre!$P$6:$P$16,1,FALSE),"OK","ATTENTION")</f>
        <v>OK</v>
      </c>
    </row>
    <row r="13" spans="1:22" ht="15.75" x14ac:dyDescent="0.25">
      <c r="A13" s="132" t="s">
        <v>17</v>
      </c>
      <c r="B13" s="56" t="s">
        <v>701</v>
      </c>
      <c r="C13" s="212">
        <v>42</v>
      </c>
      <c r="D13" s="213"/>
      <c r="E13" s="212"/>
      <c r="F13" s="212"/>
      <c r="G13" s="213"/>
      <c r="H13" s="212"/>
      <c r="I13" s="212"/>
      <c r="J13" s="226">
        <f>SUM(C13)+F13+I13</f>
        <v>42</v>
      </c>
      <c r="K13" s="226">
        <f>SUM(D13)+G13</f>
        <v>0</v>
      </c>
      <c r="L13" s="226">
        <f>SUM(E13)+H13</f>
        <v>0</v>
      </c>
      <c r="M13" s="6">
        <f>SUM(J13)+K13+L13</f>
        <v>42</v>
      </c>
      <c r="N13" s="139" t="str">
        <f>IF(ISNA(VLOOKUP(A13,Légende!$H:$J,3,FALSE)),"",VLOOKUP(A13,Légende!$H:$J,3,FALSE))</f>
        <v>LA SAMARE</v>
      </c>
      <c r="P13" s="111">
        <f>IF(OR($J13="",$J13=0),"",RANK($J13,$J$5:$J$118,0))</f>
        <v>8</v>
      </c>
      <c r="Q13" s="111" t="str">
        <f>IF(OR($K13="",$K13=0),"",RANK($K13,$K$5:$K$118,0))</f>
        <v/>
      </c>
      <c r="R13" s="111" t="str">
        <f>IF(OR($L13="",$L13=0),"",RANK($L13,$L$5:$L$118,0))</f>
        <v/>
      </c>
      <c r="S13" s="111">
        <f>IF(OR($M13="",$M13=0),"",RANK($M13,$M$5:$M$118,0))</f>
        <v>8</v>
      </c>
      <c r="T13" s="112" t="str">
        <f>IF(ISBLANK(A13),"",IF(ISNA(VLOOKUP(VLOOKUP($A13,Légende!$H:$J,3,FALSE),NOM_BM2,1,FALSE)),"AJOUTER L'ÉCOLE DANS LA SECTION 2",""))</f>
        <v/>
      </c>
      <c r="V13" t="str">
        <f>IF(N13=VLOOKUP(N13,Centre!$P$6:$P$16,1,FALSE),"OK","ATTENTION")</f>
        <v>OK</v>
      </c>
    </row>
    <row r="14" spans="1:22" ht="16.5" thickBot="1" x14ac:dyDescent="0.3">
      <c r="A14" s="132" t="s">
        <v>163</v>
      </c>
      <c r="B14" s="68" t="s">
        <v>475</v>
      </c>
      <c r="C14" s="242">
        <v>42</v>
      </c>
      <c r="D14" s="248"/>
      <c r="E14" s="242"/>
      <c r="F14" s="242"/>
      <c r="G14" s="248"/>
      <c r="H14" s="242"/>
      <c r="I14" s="242"/>
      <c r="J14" s="246">
        <f>SUM(C14)+F14+I14</f>
        <v>42</v>
      </c>
      <c r="K14" s="246">
        <f>SUM(D14)+G14</f>
        <v>0</v>
      </c>
      <c r="L14" s="246">
        <f>SUM(E14)+H14</f>
        <v>0</v>
      </c>
      <c r="M14" s="247">
        <f>SUM(J14)+K14+L14</f>
        <v>42</v>
      </c>
      <c r="N14" s="139" t="str">
        <f>IF(ISNA(VLOOKUP(A14,Légende!$H:$J,3,FALSE)),"",VLOOKUP(A14,Légende!$H:$J,3,FALSE))</f>
        <v>STE-MARIE</v>
      </c>
      <c r="P14" s="111">
        <f>IF(OR($J14="",$J14=0),"",RANK($J14,$J$5:$J$118,0))</f>
        <v>8</v>
      </c>
      <c r="Q14" s="111" t="str">
        <f>IF(OR($K14="",$K14=0),"",RANK($K14,$K$5:$K$118,0))</f>
        <v/>
      </c>
      <c r="R14" s="111" t="str">
        <f>IF(OR($L14="",$L14=0),"",RANK($L14,$L$5:$L$118,0))</f>
        <v/>
      </c>
      <c r="S14" s="111">
        <f>IF(OR($M14="",$M14=0),"",RANK($M14,$M$5:$M$118,0))</f>
        <v>8</v>
      </c>
      <c r="T14" s="112" t="str">
        <f>IF(ISBLANK(A14),"",IF(ISNA(VLOOKUP(VLOOKUP($A14,Légende!$H:$J,3,FALSE),NOM_BM2,1,FALSE)),"AJOUTER L'ÉCOLE DANS LA SECTION 2",""))</f>
        <v/>
      </c>
      <c r="V14" t="str">
        <f>IF(N14=VLOOKUP(N14,Centre!$P$6:$P$16,1,FALSE),"OK","ATTENTION")</f>
        <v>OK</v>
      </c>
    </row>
    <row r="15" spans="1:22" ht="15.75" x14ac:dyDescent="0.25">
      <c r="A15" s="33" t="s">
        <v>92</v>
      </c>
      <c r="B15" s="56" t="s">
        <v>574</v>
      </c>
      <c r="C15" s="212">
        <v>40</v>
      </c>
      <c r="D15" s="213"/>
      <c r="E15" s="212"/>
      <c r="F15" s="212"/>
      <c r="G15" s="213"/>
      <c r="H15" s="212"/>
      <c r="I15" s="212"/>
      <c r="J15" s="226">
        <f>SUM(C15)+F15+I15</f>
        <v>40</v>
      </c>
      <c r="K15" s="226">
        <f>SUM(D15)+G15</f>
        <v>0</v>
      </c>
      <c r="L15" s="226">
        <f>SUM(E15)+H15</f>
        <v>0</v>
      </c>
      <c r="M15" s="6">
        <f>SUM(J15)+K15+L15</f>
        <v>40</v>
      </c>
      <c r="N15" s="139" t="str">
        <f>IF(ISNA(VLOOKUP(A15,Légende!$H:$J,3,FALSE)),"",VLOOKUP(A15,Légende!$H:$J,3,FALSE))</f>
        <v>LE BOISÉ</v>
      </c>
      <c r="P15" s="111">
        <f>IF(OR($J15="",$J15=0),"",RANK($J15,$J$5:$J$185,0))</f>
        <v>11</v>
      </c>
      <c r="Q15" s="111" t="str">
        <f>IF(OR($K15="",$K15=0),"",RANK($K15,$K$5:$K$185,0))</f>
        <v/>
      </c>
      <c r="R15" s="111" t="str">
        <f>IF(OR($L15="",$L15=0),"",RANK($L15,$L$5:$L$185,0))</f>
        <v/>
      </c>
      <c r="S15" s="111">
        <f>IF(OR($M15="",$M15=0),"",RANK($M15,$M$5:$M$185,0))</f>
        <v>11</v>
      </c>
      <c r="T15" s="112" t="str">
        <f>IF(ISBLANK(A15),"",IF(ISNA(VLOOKUP(VLOOKUP($A15,Légende!$H:$J,3,FALSE),NOM_CM2,1,FALSE)),"AJOUTER L'ÉCOLE DANS LA SECTION 2",""))</f>
        <v/>
      </c>
      <c r="V15" t="str">
        <f>IF(N15=VLOOKUP(N15,Centre!$N$18:$N$27,1,FALSE),"OK","ATTENTION")</f>
        <v>OK</v>
      </c>
    </row>
    <row r="16" spans="1:22" ht="15.75" x14ac:dyDescent="0.25">
      <c r="A16" s="132" t="s">
        <v>16</v>
      </c>
      <c r="B16" s="55" t="s">
        <v>438</v>
      </c>
      <c r="C16" s="180">
        <v>39</v>
      </c>
      <c r="D16" s="178"/>
      <c r="E16" s="180"/>
      <c r="F16" s="180"/>
      <c r="G16" s="178"/>
      <c r="H16" s="180"/>
      <c r="I16" s="180"/>
      <c r="J16" s="71">
        <f>SUM(C16)+F16+I16</f>
        <v>39</v>
      </c>
      <c r="K16" s="71">
        <f>SUM(D16)+G16</f>
        <v>0</v>
      </c>
      <c r="L16" s="71">
        <f>SUM(E16)+H16</f>
        <v>0</v>
      </c>
      <c r="M16" s="70">
        <f>SUM(J16)+K16+L16</f>
        <v>39</v>
      </c>
      <c r="N16" s="139" t="str">
        <f>IF(ISNA(VLOOKUP(A16,Légende!$H:$J,3,FALSE)),"",VLOOKUP(A16,Légende!$H:$J,3,FALSE))</f>
        <v>MARIE-RIVIER</v>
      </c>
      <c r="P16" s="111">
        <f>IF(OR($J16="",$J16=0),"",RANK($J16,$J$5:$J$118,0))</f>
        <v>12</v>
      </c>
      <c r="Q16" s="111" t="str">
        <f>IF(OR($K16="",$K16=0),"",RANK($K16,$K$5:$K$118,0))</f>
        <v/>
      </c>
      <c r="R16" s="111" t="str">
        <f>IF(OR($L16="",$L16=0),"",RANK($L16,$L$5:$L$118,0))</f>
        <v/>
      </c>
      <c r="S16" s="111">
        <f>IF(OR($M16="",$M16=0),"",RANK($M16,$M$5:$M$118,0))</f>
        <v>12</v>
      </c>
      <c r="T16" s="112" t="str">
        <f>IF(ISBLANK(A16),"",IF(ISNA(VLOOKUP(VLOOKUP($A16,Légende!$H:$J,3,FALSE),NOM_BM2,1,FALSE)),"AJOUTER L'ÉCOLE DANS LA SECTION 2",""))</f>
        <v/>
      </c>
      <c r="V16" t="str">
        <f>IF(N16=VLOOKUP(N16,Centre!$P$6:$P$16,1,FALSE),"OK","ATTENTION")</f>
        <v>OK</v>
      </c>
    </row>
    <row r="17" spans="1:22" ht="15.75" x14ac:dyDescent="0.25">
      <c r="A17" s="33" t="s">
        <v>103</v>
      </c>
      <c r="B17" s="56" t="s">
        <v>423</v>
      </c>
      <c r="C17" s="212">
        <v>38</v>
      </c>
      <c r="D17" s="213"/>
      <c r="E17" s="212"/>
      <c r="F17" s="212"/>
      <c r="G17" s="213"/>
      <c r="H17" s="212"/>
      <c r="I17" s="212"/>
      <c r="J17" s="226">
        <f>SUM(C17)+F17+I17</f>
        <v>38</v>
      </c>
      <c r="K17" s="226">
        <f>SUM(D17)+G17</f>
        <v>0</v>
      </c>
      <c r="L17" s="226">
        <f>SUM(E17)+H17</f>
        <v>0</v>
      </c>
      <c r="M17" s="6">
        <f>SUM(J17)+K17+L17</f>
        <v>38</v>
      </c>
      <c r="N17" s="139" t="str">
        <f>IF(ISNA(VLOOKUP(A17,Légende!$H:$J,3,FALSE)),"",VLOOKUP(A17,Légende!$H:$J,3,FALSE))</f>
        <v>JEANNE-MANCE</v>
      </c>
      <c r="P17" s="111">
        <f>IF(OR($J17="",$J17=0),"",RANK($J17,$J$5:$J$193,0))</f>
        <v>13</v>
      </c>
      <c r="Q17" s="111" t="str">
        <f>IF(OR($K17="",$K17=0),"",RANK($K17,$K$5:$K$193,0))</f>
        <v/>
      </c>
      <c r="R17" s="111" t="str">
        <f>IF(OR($L17="",$L17=0),"",RANK($L17,$L$5:$L$193,0))</f>
        <v/>
      </c>
      <c r="S17" s="111">
        <f>IF(OR($M17="",$M17=0),"",RANK($M17,$M$5:$M$193,0))</f>
        <v>13</v>
      </c>
      <c r="T17" s="112" t="str">
        <f>IF(ISBLANK(A17),"",IF(ISNA(VLOOKUP(VLOOKUP($A17,Légende!$H:$J,3,FALSE),NOM_CM2,1,FALSE)),"AJOUTER L'ÉCOLE DANS LA SECTION 2",""))</f>
        <v/>
      </c>
      <c r="V17" t="str">
        <f>IF(N17=VLOOKUP(N17,Centre!$P$6:$P$16,1,FALSE),"OK","ATTENTION")</f>
        <v>OK</v>
      </c>
    </row>
    <row r="18" spans="1:22" ht="15.75" x14ac:dyDescent="0.25">
      <c r="A18" s="132" t="s">
        <v>163</v>
      </c>
      <c r="B18" s="55" t="s">
        <v>723</v>
      </c>
      <c r="C18" s="180">
        <v>36</v>
      </c>
      <c r="D18" s="178"/>
      <c r="E18" s="180"/>
      <c r="F18" s="180"/>
      <c r="G18" s="178"/>
      <c r="H18" s="180"/>
      <c r="I18" s="180"/>
      <c r="J18" s="71">
        <f>SUM(C18)+F18+I18</f>
        <v>36</v>
      </c>
      <c r="K18" s="71">
        <f>SUM(D18)+G18</f>
        <v>0</v>
      </c>
      <c r="L18" s="71">
        <f>SUM(E18)+H18</f>
        <v>0</v>
      </c>
      <c r="M18" s="70">
        <f>SUM(J18)+K18+L18</f>
        <v>36</v>
      </c>
      <c r="N18" s="139" t="str">
        <f>IF(ISNA(VLOOKUP(A18,Légende!$H:$J,3,FALSE)),"",VLOOKUP(A18,Légende!$H:$J,3,FALSE))</f>
        <v>STE-MARIE</v>
      </c>
      <c r="P18" s="111">
        <f>IF(OR($J18="",$J18=0),"",RANK($J18,$J$5:$J$118,0))</f>
        <v>14</v>
      </c>
      <c r="Q18" s="111" t="str">
        <f>IF(OR($K18="",$K18=0),"",RANK($K18,$K$5:$K$118,0))</f>
        <v/>
      </c>
      <c r="R18" s="111" t="str">
        <f>IF(OR($L18="",$L18=0),"",RANK($L18,$L$5:$L$118,0))</f>
        <v/>
      </c>
      <c r="S18" s="111">
        <f>IF(OR($M18="",$M18=0),"",RANK($M18,$M$5:$M$118,0))</f>
        <v>14</v>
      </c>
      <c r="T18" s="112" t="str">
        <f>IF(ISBLANK(A18),"",IF(ISNA(VLOOKUP(VLOOKUP($A18,Légende!$H:$J,3,FALSE),NOM_BM2,1,FALSE)),"AJOUTER L'ÉCOLE DANS LA SECTION 2",""))</f>
        <v/>
      </c>
      <c r="V18" t="str">
        <f>IF(N18=VLOOKUP(N18,Centre!$P$6:$P$16,1,FALSE),"OK","ATTENTION")</f>
        <v>OK</v>
      </c>
    </row>
    <row r="19" spans="1:22" ht="15.75" x14ac:dyDescent="0.25">
      <c r="A19" s="132" t="s">
        <v>20</v>
      </c>
      <c r="B19" s="56" t="s">
        <v>465</v>
      </c>
      <c r="C19" s="212">
        <v>36</v>
      </c>
      <c r="D19" s="213"/>
      <c r="E19" s="212"/>
      <c r="F19" s="212"/>
      <c r="G19" s="178"/>
      <c r="H19" s="212"/>
      <c r="I19" s="212"/>
      <c r="J19" s="71">
        <f>SUM(C19)+F19+I19</f>
        <v>36</v>
      </c>
      <c r="K19" s="71">
        <f>SUM(D19)+G19</f>
        <v>0</v>
      </c>
      <c r="L19" s="71">
        <f>SUM(E19)+H19</f>
        <v>0</v>
      </c>
      <c r="M19" s="70">
        <f>SUM(J19)+K19+L19</f>
        <v>36</v>
      </c>
      <c r="N19" s="139" t="str">
        <f>IF(ISNA(VLOOKUP(A19,Légende!$H:$J,3,FALSE)),"",VLOOKUP(A19,Légende!$H:$J,3,FALSE))</f>
        <v>MONIQUE-PROULX</v>
      </c>
      <c r="P19" s="111">
        <f>IF(OR($J19="",$J19=0),"",RANK($J19,$J$5:$J$118,0))</f>
        <v>14</v>
      </c>
      <c r="Q19" s="111" t="str">
        <f>IF(OR($K19="",$K19=0),"",RANK($K19,$K$5:$K$118,0))</f>
        <v/>
      </c>
      <c r="R19" s="111" t="str">
        <f>IF(OR($L19="",$L19=0),"",RANK($L19,$L$5:$L$118,0))</f>
        <v/>
      </c>
      <c r="S19" s="111">
        <f>IF(OR($M19="",$M19=0),"",RANK($M19,$M$5:$M$118,0))</f>
        <v>14</v>
      </c>
      <c r="T19" s="112" t="str">
        <f>IF(ISBLANK(A19),"",IF(ISNA(VLOOKUP(VLOOKUP($A19,Légende!$H:$J,3,FALSE),NOM_BM2,1,FALSE)),"AJOUTER L'ÉCOLE DANS LA SECTION 2",""))</f>
        <v/>
      </c>
      <c r="V19" t="str">
        <f>IF(N19=VLOOKUP(N19,Centre!$P$6:$P$16,1,FALSE),"OK","ATTENTION")</f>
        <v>OK</v>
      </c>
    </row>
    <row r="20" spans="1:22" ht="15.75" x14ac:dyDescent="0.25">
      <c r="A20" s="132" t="s">
        <v>17</v>
      </c>
      <c r="B20" s="56" t="s">
        <v>482</v>
      </c>
      <c r="C20" s="212">
        <v>34</v>
      </c>
      <c r="D20" s="213"/>
      <c r="E20" s="212"/>
      <c r="F20" s="212"/>
      <c r="G20" s="178"/>
      <c r="H20" s="212"/>
      <c r="I20" s="212"/>
      <c r="J20" s="71">
        <f>SUM(C20)+F20+I20</f>
        <v>34</v>
      </c>
      <c r="K20" s="71">
        <f>SUM(D20)+G20</f>
        <v>0</v>
      </c>
      <c r="L20" s="71">
        <f>SUM(E20)+H20</f>
        <v>0</v>
      </c>
      <c r="M20" s="70">
        <f>SUM(J20)+K20+L20</f>
        <v>34</v>
      </c>
      <c r="N20" s="139" t="str">
        <f>IF(ISNA(VLOOKUP(A20,Légende!$H:$J,3,FALSE)),"",VLOOKUP(A20,Légende!$H:$J,3,FALSE))</f>
        <v>LA SAMARE</v>
      </c>
      <c r="P20" s="111">
        <f>IF(OR($J20="",$J20=0),"",RANK($J20,$J$5:$J$118,0))</f>
        <v>16</v>
      </c>
      <c r="Q20" s="111" t="str">
        <f>IF(OR($K20="",$K20=0),"",RANK($K20,$K$5:$K$118,0))</f>
        <v/>
      </c>
      <c r="R20" s="111" t="str">
        <f>IF(OR($L20="",$L20=0),"",RANK($L20,$L$5:$L$118,0))</f>
        <v/>
      </c>
      <c r="S20" s="111">
        <f>IF(OR($M20="",$M20=0),"",RANK($M20,$M$5:$M$118,0))</f>
        <v>16</v>
      </c>
      <c r="T20" s="112" t="str">
        <f>IF(ISBLANK(A20),"",IF(ISNA(VLOOKUP(VLOOKUP($A20,Légende!$H:$J,3,FALSE),NOM_BM2,1,FALSE)),"AJOUTER L'ÉCOLE DANS LA SECTION 2",""))</f>
        <v/>
      </c>
      <c r="V20" t="str">
        <f>IF(N20=VLOOKUP(N20,Centre!$P$6:$P$16,1,FALSE),"OK","ATTENTION")</f>
        <v>OK</v>
      </c>
    </row>
    <row r="21" spans="1:22" ht="15.75" x14ac:dyDescent="0.25">
      <c r="A21" s="132" t="s">
        <v>20</v>
      </c>
      <c r="B21" s="56" t="s">
        <v>466</v>
      </c>
      <c r="C21" s="212">
        <v>34</v>
      </c>
      <c r="D21" s="213"/>
      <c r="E21" s="212"/>
      <c r="F21" s="212"/>
      <c r="G21" s="178"/>
      <c r="H21" s="212"/>
      <c r="I21" s="212"/>
      <c r="J21" s="71">
        <f>SUM(C21)+F21+I21</f>
        <v>34</v>
      </c>
      <c r="K21" s="71">
        <f>SUM(D21)+G21</f>
        <v>0</v>
      </c>
      <c r="L21" s="71">
        <f>SUM(E21)+H21</f>
        <v>0</v>
      </c>
      <c r="M21" s="70">
        <f>SUM(J21)+K21+L21</f>
        <v>34</v>
      </c>
      <c r="N21" s="139" t="str">
        <f>IF(ISNA(VLOOKUP(A21,Légende!$H:$J,3,FALSE)),"",VLOOKUP(A21,Légende!$H:$J,3,FALSE))</f>
        <v>MONIQUE-PROULX</v>
      </c>
      <c r="P21" s="111">
        <f>IF(OR($J21="",$J21=0),"",RANK($J21,$J$5:$J$118,0))</f>
        <v>16</v>
      </c>
      <c r="Q21" s="111" t="str">
        <f>IF(OR($K21="",$K21=0),"",RANK($K21,$K$5:$K$118,0))</f>
        <v/>
      </c>
      <c r="R21" s="111" t="str">
        <f>IF(OR($L21="",$L21=0),"",RANK($L21,$L$5:$L$118,0))</f>
        <v/>
      </c>
      <c r="S21" s="111">
        <f>IF(OR($M21="",$M21=0),"",RANK($M21,$M$5:$M$118,0))</f>
        <v>16</v>
      </c>
      <c r="T21" s="112" t="str">
        <f>IF(ISBLANK(A21),"",IF(ISNA(VLOOKUP(VLOOKUP($A21,Légende!$H:$J,3,FALSE),NOM_BM2,1,FALSE)),"AJOUTER L'ÉCOLE DANS LA SECTION 2",""))</f>
        <v/>
      </c>
      <c r="V21" t="str">
        <f>IF(N21=VLOOKUP(N21,Centre!$P$6:$P$16,1,FALSE),"OK","ATTENTION")</f>
        <v>OK</v>
      </c>
    </row>
    <row r="22" spans="1:22" ht="15.75" x14ac:dyDescent="0.25">
      <c r="A22" s="33" t="s">
        <v>107</v>
      </c>
      <c r="B22" s="55" t="s">
        <v>780</v>
      </c>
      <c r="C22" s="180">
        <v>33</v>
      </c>
      <c r="D22" s="178"/>
      <c r="E22" s="180"/>
      <c r="F22" s="180"/>
      <c r="G22" s="178"/>
      <c r="H22" s="180"/>
      <c r="I22" s="180"/>
      <c r="J22" s="71">
        <f>SUM(C22)+F22+I22</f>
        <v>33</v>
      </c>
      <c r="K22" s="71">
        <f>SUM(D22)+G22</f>
        <v>0</v>
      </c>
      <c r="L22" s="71">
        <f>SUM(E22)+H22</f>
        <v>0</v>
      </c>
      <c r="M22" s="70">
        <f>SUM(J22)+K22+L22</f>
        <v>33</v>
      </c>
      <c r="N22" s="139" t="str">
        <f>IF(ISNA(VLOOKUP(A22,Légende!$H:$J,3,FALSE)),"",VLOOKUP(A22,Légende!$H:$J,3,FALSE))</f>
        <v>JEAN-RAIMBAULT</v>
      </c>
      <c r="P22" s="220">
        <f>IF(OR($J22="",$J22=0),"",RANK($J22,$J$5:$J$173,0))</f>
        <v>18</v>
      </c>
      <c r="Q22" s="220" t="str">
        <f>IF(OR($K22="",$K22=0),"",RANK($K22,$K$5:$K$173,0))</f>
        <v/>
      </c>
      <c r="R22" s="220" t="str">
        <f>IF(OR($L22="",$L22=0),"",RANK($L22,$L$5:$L$173,0))</f>
        <v/>
      </c>
      <c r="S22" s="220">
        <f>IF(OR($M22="",$M22=0),"",RANK($M22,$M$5:$M$173,0))</f>
        <v>18</v>
      </c>
      <c r="T22" s="112"/>
      <c r="V22" t="str">
        <f>IF(N22=VLOOKUP(N22,Centre!$R$18:$R$28,1,FALSE),"OK","ATTENTION")</f>
        <v>OK</v>
      </c>
    </row>
    <row r="23" spans="1:22" ht="15.75" x14ac:dyDescent="0.25">
      <c r="A23" s="132" t="s">
        <v>17</v>
      </c>
      <c r="B23" s="55" t="s">
        <v>708</v>
      </c>
      <c r="C23" s="180">
        <v>32</v>
      </c>
      <c r="D23" s="178"/>
      <c r="E23" s="180"/>
      <c r="F23" s="180"/>
      <c r="G23" s="178"/>
      <c r="H23" s="180"/>
      <c r="I23" s="180"/>
      <c r="J23" s="71">
        <f>SUM(C23)+F23+I23</f>
        <v>32</v>
      </c>
      <c r="K23" s="71">
        <f>SUM(D23)+G23</f>
        <v>0</v>
      </c>
      <c r="L23" s="71">
        <f>SUM(E23)+H23</f>
        <v>0</v>
      </c>
      <c r="M23" s="70">
        <f>SUM(J23)+K23+L23</f>
        <v>32</v>
      </c>
      <c r="N23" s="139" t="str">
        <f>IF(ISNA(VLOOKUP(A23,Légende!$H:$J,3,FALSE)),"",VLOOKUP(A23,Légende!$H:$J,3,FALSE))</f>
        <v>LA SAMARE</v>
      </c>
      <c r="P23" s="111">
        <f>IF(OR($J23="",$J23=0),"",RANK($J23,$J$5:$J$118,0))</f>
        <v>19</v>
      </c>
      <c r="Q23" s="111" t="str">
        <f>IF(OR($K23="",$K23=0),"",RANK($K23,$K$5:$K$118,0))</f>
        <v/>
      </c>
      <c r="R23" s="111" t="str">
        <f>IF(OR($L23="",$L23=0),"",RANK($L23,$L$5:$L$118,0))</f>
        <v/>
      </c>
      <c r="S23" s="111">
        <f>IF(OR($M23="",$M23=0),"",RANK($M23,$M$5:$M$118,0))</f>
        <v>19</v>
      </c>
      <c r="T23" s="112" t="str">
        <f>IF(ISBLANK(A23),"",IF(ISNA(VLOOKUP(VLOOKUP($A23,Légende!$H:$J,3,FALSE),NOM_BM2,1,FALSE)),"AJOUTER L'ÉCOLE DANS LA SECTION 2",""))</f>
        <v/>
      </c>
      <c r="V23" t="str">
        <f>IF(N23=VLOOKUP(N23,Centre!$P$6:$P$16,1,FALSE),"OK","ATTENTION")</f>
        <v>OK</v>
      </c>
    </row>
    <row r="24" spans="1:22" ht="15.75" x14ac:dyDescent="0.25">
      <c r="A24" s="132" t="s">
        <v>20</v>
      </c>
      <c r="B24" s="55" t="s">
        <v>741</v>
      </c>
      <c r="C24" s="180">
        <v>32</v>
      </c>
      <c r="D24" s="178"/>
      <c r="E24" s="180"/>
      <c r="F24" s="180"/>
      <c r="G24" s="178"/>
      <c r="H24" s="180"/>
      <c r="I24" s="180"/>
      <c r="J24" s="71">
        <f>SUM(C24)+F24+I24</f>
        <v>32</v>
      </c>
      <c r="K24" s="71">
        <f>SUM(D24)+G24</f>
        <v>0</v>
      </c>
      <c r="L24" s="71">
        <f>SUM(E24)+H24</f>
        <v>0</v>
      </c>
      <c r="M24" s="70">
        <f>SUM(J24)+K24+L24</f>
        <v>32</v>
      </c>
      <c r="N24" s="139" t="str">
        <f>IF(ISNA(VLOOKUP(A24,Légende!$H:$J,3,FALSE)),"",VLOOKUP(A24,Légende!$H:$J,3,FALSE))</f>
        <v>MONIQUE-PROULX</v>
      </c>
      <c r="P24" s="111">
        <f>IF(OR($J24="",$J24=0),"",RANK($J24,$J$5:$J$118,0))</f>
        <v>19</v>
      </c>
      <c r="Q24" s="111" t="str">
        <f>IF(OR($K24="",$K24=0),"",RANK($K24,$K$5:$K$118,0))</f>
        <v/>
      </c>
      <c r="R24" s="111" t="str">
        <f>IF(OR($L24="",$L24=0),"",RANK($L24,$L$5:$L$118,0))</f>
        <v/>
      </c>
      <c r="S24" s="111">
        <f>IF(OR($M24="",$M24=0),"",RANK($M24,$M$5:$M$118,0))</f>
        <v>19</v>
      </c>
      <c r="T24" s="112" t="str">
        <f>IF(ISBLANK(A24),"",IF(ISNA(VLOOKUP(VLOOKUP($A24,Légende!$H:$J,3,FALSE),NOM_BM2,1,FALSE)),"AJOUTER L'ÉCOLE DANS LA SECTION 2",""))</f>
        <v/>
      </c>
      <c r="V24" t="str">
        <f>IF(N24=VLOOKUP(N24,Centre!$P$6:$P$16,1,FALSE),"OK","ATTENTION")</f>
        <v>OK</v>
      </c>
    </row>
    <row r="25" spans="1:22" ht="15.75" x14ac:dyDescent="0.25">
      <c r="A25" s="132" t="s">
        <v>17</v>
      </c>
      <c r="B25" s="55" t="s">
        <v>706</v>
      </c>
      <c r="C25" s="180">
        <v>31</v>
      </c>
      <c r="D25" s="178"/>
      <c r="E25" s="180"/>
      <c r="F25" s="180"/>
      <c r="G25" s="178"/>
      <c r="H25" s="180"/>
      <c r="I25" s="180"/>
      <c r="J25" s="71">
        <f>SUM(C25)+F25+I25</f>
        <v>31</v>
      </c>
      <c r="K25" s="71">
        <f>SUM(D25)+G25</f>
        <v>0</v>
      </c>
      <c r="L25" s="71">
        <f>SUM(E25)+H25</f>
        <v>0</v>
      </c>
      <c r="M25" s="70">
        <f>SUM(J25)+K25+L25</f>
        <v>31</v>
      </c>
      <c r="N25" s="139" t="str">
        <f>IF(ISNA(VLOOKUP(A25,Légende!$H:$J,3,FALSE)),"",VLOOKUP(A25,Légende!$H:$J,3,FALSE))</f>
        <v>LA SAMARE</v>
      </c>
      <c r="P25" s="111">
        <f>IF(OR($J25="",$J25=0),"",RANK($J25,$J$5:$J$118,0))</f>
        <v>21</v>
      </c>
      <c r="Q25" s="111" t="str">
        <f>IF(OR($K25="",$K25=0),"",RANK($K25,$K$5:$K$118,0))</f>
        <v/>
      </c>
      <c r="R25" s="111" t="str">
        <f>IF(OR($L25="",$L25=0),"",RANK($L25,$L$5:$L$118,0))</f>
        <v/>
      </c>
      <c r="S25" s="111">
        <f>IF(OR($M25="",$M25=0),"",RANK($M25,$M$5:$M$118,0))</f>
        <v>21</v>
      </c>
      <c r="T25" s="112" t="str">
        <f>IF(ISBLANK(A25),"",IF(ISNA(VLOOKUP(VLOOKUP($A25,Légende!$H:$J,3,FALSE),NOM_BM2,1,FALSE)),"AJOUTER L'ÉCOLE DANS LA SECTION 2",""))</f>
        <v/>
      </c>
      <c r="V25" t="str">
        <f>IF(N25=VLOOKUP(N25,Centre!$P$6:$P$16,1,FALSE),"OK","ATTENTION")</f>
        <v>OK</v>
      </c>
    </row>
    <row r="26" spans="1:22" ht="15.75" x14ac:dyDescent="0.25">
      <c r="A26" s="33" t="s">
        <v>92</v>
      </c>
      <c r="B26" s="56" t="s">
        <v>573</v>
      </c>
      <c r="C26" s="180">
        <v>31</v>
      </c>
      <c r="D26" s="178"/>
      <c r="E26" s="180"/>
      <c r="F26" s="180"/>
      <c r="G26" s="178"/>
      <c r="H26" s="180"/>
      <c r="I26" s="180"/>
      <c r="J26" s="71">
        <f>SUM(C26)+F26+I26</f>
        <v>31</v>
      </c>
      <c r="K26" s="71">
        <f>SUM(D26)+G26</f>
        <v>0</v>
      </c>
      <c r="L26" s="71">
        <f>SUM(E26)+H26</f>
        <v>0</v>
      </c>
      <c r="M26" s="70">
        <f>SUM(J26)+K26+L26</f>
        <v>31</v>
      </c>
      <c r="N26" s="139" t="str">
        <f>IF(ISNA(VLOOKUP(A26,Légende!$H:$J,3,FALSE)),"",VLOOKUP(A26,Légende!$H:$J,3,FALSE))</f>
        <v>LE BOISÉ</v>
      </c>
      <c r="P26" s="111">
        <f>IF(OR($J26="",$J26=0),"",RANK($J26,$J$5:$J$185,0))</f>
        <v>21</v>
      </c>
      <c r="Q26" s="111" t="str">
        <f>IF(OR($K26="",$K26=0),"",RANK($K26,$K$5:$K$185,0))</f>
        <v/>
      </c>
      <c r="R26" s="111" t="str">
        <f>IF(OR($L26="",$L26=0),"",RANK($L26,$L$5:$L$185,0))</f>
        <v/>
      </c>
      <c r="S26" s="111">
        <f>IF(OR($M26="",$M26=0),"",RANK($M26,$M$5:$M$185,0))</f>
        <v>21</v>
      </c>
      <c r="T26" s="112" t="str">
        <f>IF(ISBLANK(A26),"",IF(ISNA(VLOOKUP(VLOOKUP($A26,Légende!$H:$J,3,FALSE),NOM_CM2,1,FALSE)),"AJOUTER L'ÉCOLE DANS LA SECTION 2",""))</f>
        <v/>
      </c>
      <c r="V26" t="str">
        <f>IF(N26=VLOOKUP(N26,Centre!$N$18:$N$27,1,FALSE),"OK","ATTENTION")</f>
        <v>OK</v>
      </c>
    </row>
    <row r="27" spans="1:22" ht="15.75" x14ac:dyDescent="0.25">
      <c r="A27" s="132" t="s">
        <v>163</v>
      </c>
      <c r="B27" s="56" t="s">
        <v>474</v>
      </c>
      <c r="C27" s="180">
        <v>31</v>
      </c>
      <c r="D27" s="178"/>
      <c r="E27" s="180"/>
      <c r="F27" s="180"/>
      <c r="G27" s="178"/>
      <c r="H27" s="180"/>
      <c r="I27" s="180"/>
      <c r="J27" s="71">
        <f>SUM(C27)+F27+I27</f>
        <v>31</v>
      </c>
      <c r="K27" s="71">
        <f>SUM(D27)+G27</f>
        <v>0</v>
      </c>
      <c r="L27" s="71">
        <f>SUM(E27)+H27</f>
        <v>0</v>
      </c>
      <c r="M27" s="70">
        <f>SUM(J27)+K27+L27</f>
        <v>31</v>
      </c>
      <c r="N27" s="139" t="str">
        <f>IF(ISNA(VLOOKUP(A27,Légende!$H:$J,3,FALSE)),"",VLOOKUP(A27,Légende!$H:$J,3,FALSE))</f>
        <v>STE-MARIE</v>
      </c>
      <c r="P27" s="111">
        <f>IF(OR($J27="",$J27=0),"",RANK($J27,$J$5:$J$118,0))</f>
        <v>21</v>
      </c>
      <c r="Q27" s="111" t="str">
        <f>IF(OR($K27="",$K27=0),"",RANK($K27,$K$5:$K$118,0))</f>
        <v/>
      </c>
      <c r="R27" s="111" t="str">
        <f>IF(OR($L27="",$L27=0),"",RANK($L27,$L$5:$L$118,0))</f>
        <v/>
      </c>
      <c r="S27" s="111">
        <f>IF(OR($M27="",$M27=0),"",RANK($M27,$M$5:$M$118,0))</f>
        <v>21</v>
      </c>
      <c r="T27" s="112"/>
      <c r="V27" t="str">
        <f>IF(N27=VLOOKUP(N27,Centre!$P$6:$P$16,1,FALSE),"OK","ATTENTION")</f>
        <v>OK</v>
      </c>
    </row>
    <row r="28" spans="1:22" ht="15.75" x14ac:dyDescent="0.25">
      <c r="A28" s="132" t="s">
        <v>20</v>
      </c>
      <c r="B28" s="56" t="s">
        <v>464</v>
      </c>
      <c r="C28" s="180">
        <v>31</v>
      </c>
      <c r="D28" s="178"/>
      <c r="E28" s="180"/>
      <c r="F28" s="180"/>
      <c r="G28" s="178"/>
      <c r="H28" s="180"/>
      <c r="I28" s="180"/>
      <c r="J28" s="71">
        <f>SUM(C28)+F28+I28</f>
        <v>31</v>
      </c>
      <c r="K28" s="71">
        <f>SUM(D28)+G28</f>
        <v>0</v>
      </c>
      <c r="L28" s="71">
        <f>SUM(E28)+H28</f>
        <v>0</v>
      </c>
      <c r="M28" s="70">
        <f>SUM(J28)+K28+L28</f>
        <v>31</v>
      </c>
      <c r="N28" s="139" t="str">
        <f>IF(ISNA(VLOOKUP(A28,Légende!$H:$J,3,FALSE)),"",VLOOKUP(A28,Légende!$H:$J,3,FALSE))</f>
        <v>MONIQUE-PROULX</v>
      </c>
      <c r="P28" s="111">
        <f>IF(OR($J28="",$J28=0),"",RANK($J28,$J$5:$J$118,0))</f>
        <v>21</v>
      </c>
      <c r="Q28" s="111" t="str">
        <f>IF(OR($K28="",$K28=0),"",RANK($K28,$K$5:$K$118,0))</f>
        <v/>
      </c>
      <c r="R28" s="111" t="str">
        <f>IF(OR($L28="",$L28=0),"",RANK($L28,$L$5:$L$118,0))</f>
        <v/>
      </c>
      <c r="S28" s="111">
        <f>IF(OR($M28="",$M28=0),"",RANK($M28,$M$5:$M$118,0))</f>
        <v>21</v>
      </c>
      <c r="T28" s="112" t="str">
        <f>IF(ISBLANK(A28),"",IF(ISNA(VLOOKUP(VLOOKUP($A28,Légende!$H:$J,3,FALSE),NOM_BM2,1,FALSE)),"AJOUTER L'ÉCOLE DANS LA SECTION 2",""))</f>
        <v/>
      </c>
      <c r="V28" t="str">
        <f>IF(N28=VLOOKUP(N28,Centre!$P$6:$P$16,1,FALSE),"OK","ATTENTION")</f>
        <v>OK</v>
      </c>
    </row>
    <row r="29" spans="1:22" ht="15.75" x14ac:dyDescent="0.25">
      <c r="A29" s="132" t="s">
        <v>163</v>
      </c>
      <c r="B29" s="56" t="s">
        <v>476</v>
      </c>
      <c r="C29" s="180">
        <v>30</v>
      </c>
      <c r="D29" s="178"/>
      <c r="E29" s="180"/>
      <c r="F29" s="180"/>
      <c r="G29" s="178"/>
      <c r="H29" s="180"/>
      <c r="I29" s="180"/>
      <c r="J29" s="71">
        <f>SUM(C29)+F29+I29</f>
        <v>30</v>
      </c>
      <c r="K29" s="71">
        <f>SUM(D29)+G29</f>
        <v>0</v>
      </c>
      <c r="L29" s="71">
        <f>SUM(E29)+H29</f>
        <v>0</v>
      </c>
      <c r="M29" s="70">
        <f>SUM(J29)+K29+L29</f>
        <v>30</v>
      </c>
      <c r="N29" s="139" t="str">
        <f>IF(ISNA(VLOOKUP(A29,Légende!$H:$J,3,FALSE)),"",VLOOKUP(A29,Légende!$H:$J,3,FALSE))</f>
        <v>STE-MARIE</v>
      </c>
      <c r="P29" s="111">
        <f>IF(OR($J29="",$J29=0),"",RANK($J29,$J$5:$J$118,0))</f>
        <v>25</v>
      </c>
      <c r="Q29" s="111" t="str">
        <f>IF(OR($K29="",$K29=0),"",RANK($K29,$K$5:$K$118,0))</f>
        <v/>
      </c>
      <c r="R29" s="111" t="str">
        <f>IF(OR($L29="",$L29=0),"",RANK($L29,$L$5:$L$118,0))</f>
        <v/>
      </c>
      <c r="S29" s="111">
        <f>IF(OR($M29="",$M29=0),"",RANK($M29,$M$5:$M$118,0))</f>
        <v>25</v>
      </c>
      <c r="T29" s="112" t="str">
        <f>IF(ISBLANK(A29),"",IF(ISNA(VLOOKUP(VLOOKUP($A29,Légende!$H:$J,3,FALSE),NOM_BM2,1,FALSE)),"AJOUTER L'ÉCOLE DANS LA SECTION 2",""))</f>
        <v/>
      </c>
      <c r="V29" t="str">
        <f>IF(N29=VLOOKUP(N29,Centre!$P$6:$P$16,1,FALSE),"OK","ATTENTION")</f>
        <v>OK</v>
      </c>
    </row>
    <row r="30" spans="1:22" ht="15.75" x14ac:dyDescent="0.25">
      <c r="A30" s="132" t="s">
        <v>20</v>
      </c>
      <c r="B30" s="56" t="s">
        <v>463</v>
      </c>
      <c r="C30" s="180">
        <v>30</v>
      </c>
      <c r="D30" s="178"/>
      <c r="E30" s="180"/>
      <c r="F30" s="180"/>
      <c r="G30" s="178"/>
      <c r="H30" s="180"/>
      <c r="I30" s="180"/>
      <c r="J30" s="71">
        <f>SUM(C30)+F30+I30</f>
        <v>30</v>
      </c>
      <c r="K30" s="71">
        <f>SUM(D30)+G30</f>
        <v>0</v>
      </c>
      <c r="L30" s="71">
        <f>SUM(E30)+H30</f>
        <v>0</v>
      </c>
      <c r="M30" s="70">
        <f>SUM(J30)+K30+L30</f>
        <v>30</v>
      </c>
      <c r="N30" s="139" t="str">
        <f>IF(ISNA(VLOOKUP(A30,Légende!$H:$J,3,FALSE)),"",VLOOKUP(A30,Légende!$H:$J,3,FALSE))</f>
        <v>MONIQUE-PROULX</v>
      </c>
      <c r="P30" s="111">
        <f>IF(OR($J30="",$J30=0),"",RANK($J30,$J$5:$J$118,0))</f>
        <v>25</v>
      </c>
      <c r="Q30" s="111" t="str">
        <f>IF(OR($K30="",$K30=0),"",RANK($K30,$K$5:$K$118,0))</f>
        <v/>
      </c>
      <c r="R30" s="111" t="str">
        <f>IF(OR($L30="",$L30=0),"",RANK($L30,$L$5:$L$118,0))</f>
        <v/>
      </c>
      <c r="S30" s="111">
        <f>IF(OR($M30="",$M30=0),"",RANK($M30,$M$5:$M$118,0))</f>
        <v>25</v>
      </c>
      <c r="T30" s="112" t="str">
        <f>IF(ISBLANK(A30),"",IF(ISNA(VLOOKUP(VLOOKUP($A30,Légende!$H:$J,3,FALSE),NOM_BM2,1,FALSE)),"AJOUTER L'ÉCOLE DANS LA SECTION 2",""))</f>
        <v/>
      </c>
      <c r="V30" t="str">
        <f>IF(N30=VLOOKUP(N30,Centre!$P$6:$P$16,1,FALSE),"OK","ATTENTION")</f>
        <v>OK</v>
      </c>
    </row>
    <row r="31" spans="1:22" ht="15.75" x14ac:dyDescent="0.25">
      <c r="A31" s="132" t="s">
        <v>20</v>
      </c>
      <c r="B31" s="56" t="s">
        <v>470</v>
      </c>
      <c r="C31" s="180">
        <v>30</v>
      </c>
      <c r="D31" s="178"/>
      <c r="E31" s="180"/>
      <c r="F31" s="180"/>
      <c r="G31" s="178"/>
      <c r="H31" s="180"/>
      <c r="I31" s="180"/>
      <c r="J31" s="71">
        <f>SUM(C31)+F31+I31</f>
        <v>30</v>
      </c>
      <c r="K31" s="71">
        <f>SUM(D31)+G31</f>
        <v>0</v>
      </c>
      <c r="L31" s="71">
        <f>SUM(E31)+H31</f>
        <v>0</v>
      </c>
      <c r="M31" s="70">
        <f>SUM(J31)+K31+L31</f>
        <v>30</v>
      </c>
      <c r="N31" s="139" t="str">
        <f>IF(ISNA(VLOOKUP(A31,Légende!$H:$J,3,FALSE)),"",VLOOKUP(A31,Légende!$H:$J,3,FALSE))</f>
        <v>MONIQUE-PROULX</v>
      </c>
      <c r="P31" s="111">
        <f>IF(OR($J31="",$J31=0),"",RANK($J31,$J$5:$J$118,0))</f>
        <v>25</v>
      </c>
      <c r="Q31" s="111" t="str">
        <f>IF(OR($K31="",$K31=0),"",RANK($K31,$K$5:$K$118,0))</f>
        <v/>
      </c>
      <c r="R31" s="111" t="str">
        <f>IF(OR($L31="",$L31=0),"",RANK($L31,$L$5:$L$118,0))</f>
        <v/>
      </c>
      <c r="S31" s="111">
        <f>IF(OR($M31="",$M31=0),"",RANK($M31,$M$5:$M$118,0))</f>
        <v>25</v>
      </c>
      <c r="T31" s="112" t="str">
        <f>IF(ISBLANK(A31),"",IF(ISNA(VLOOKUP(VLOOKUP($A31,Légende!$H:$J,3,FALSE),NOM_BM2,1,FALSE)),"AJOUTER L'ÉCOLE DANS LA SECTION 2",""))</f>
        <v/>
      </c>
      <c r="V31" t="str">
        <f>IF(N31=VLOOKUP(N31,Centre!$P$6:$P$16,1,FALSE),"OK","ATTENTION")</f>
        <v>OK</v>
      </c>
    </row>
    <row r="32" spans="1:22" ht="15.75" x14ac:dyDescent="0.25">
      <c r="A32" s="33" t="s">
        <v>103</v>
      </c>
      <c r="B32" s="56" t="s">
        <v>421</v>
      </c>
      <c r="C32" s="180">
        <v>29</v>
      </c>
      <c r="D32" s="178"/>
      <c r="E32" s="180"/>
      <c r="F32" s="180"/>
      <c r="G32" s="178"/>
      <c r="H32" s="180"/>
      <c r="I32" s="180"/>
      <c r="J32" s="71">
        <f>SUM(C32)+F32+I32</f>
        <v>29</v>
      </c>
      <c r="K32" s="71">
        <f>SUM(D32)+G32</f>
        <v>0</v>
      </c>
      <c r="L32" s="71">
        <f>SUM(E32)+H32</f>
        <v>0</v>
      </c>
      <c r="M32" s="70">
        <f>SUM(J32)+K32+L32</f>
        <v>29</v>
      </c>
      <c r="N32" s="139" t="str">
        <f>IF(ISNA(VLOOKUP(A32,Légende!$H:$J,3,FALSE)),"",VLOOKUP(A32,Légende!$H:$J,3,FALSE))</f>
        <v>JEANNE-MANCE</v>
      </c>
      <c r="P32" s="111">
        <f>IF(OR($J32="",$J32=0),"",RANK($J32,$J$5:$J$193,0))</f>
        <v>28</v>
      </c>
      <c r="Q32" s="111" t="str">
        <f>IF(OR($K32="",$K32=0),"",RANK($K32,$K$5:$K$193,0))</f>
        <v/>
      </c>
      <c r="R32" s="111" t="str">
        <f>IF(OR($L32="",$L32=0),"",RANK($L32,$L$5:$L$193,0))</f>
        <v/>
      </c>
      <c r="S32" s="111">
        <f>IF(OR($M32="",$M32=0),"",RANK($M32,$M$5:$M$193,0))</f>
        <v>28</v>
      </c>
      <c r="T32" s="112" t="str">
        <f>IF(ISBLANK(A32),"",IF(ISNA(VLOOKUP(VLOOKUP($A32,Légende!$H:$J,3,FALSE),NOM_CM2,1,FALSE)),"AJOUTER L'ÉCOLE DANS LA SECTION 2",""))</f>
        <v/>
      </c>
      <c r="V32" t="str">
        <f>IF(N32=VLOOKUP(N32,Centre!$P$6:$P$16,1,FALSE),"OK","ATTENTION")</f>
        <v>OK</v>
      </c>
    </row>
    <row r="33" spans="1:22" ht="15.75" x14ac:dyDescent="0.25">
      <c r="A33" s="33" t="s">
        <v>107</v>
      </c>
      <c r="B33" s="56" t="s">
        <v>779</v>
      </c>
      <c r="C33" s="180">
        <v>29</v>
      </c>
      <c r="D33" s="178"/>
      <c r="E33" s="180"/>
      <c r="F33" s="180"/>
      <c r="G33" s="178"/>
      <c r="H33" s="180"/>
      <c r="I33" s="180"/>
      <c r="J33" s="71">
        <f>SUM(C33)+F33+I33</f>
        <v>29</v>
      </c>
      <c r="K33" s="71">
        <f>SUM(D33)+G33</f>
        <v>0</v>
      </c>
      <c r="L33" s="71">
        <f>SUM(E33)+H33</f>
        <v>0</v>
      </c>
      <c r="M33" s="70">
        <f>SUM(J33)+K33+L33</f>
        <v>29</v>
      </c>
      <c r="N33" s="139" t="str">
        <f>IF(ISNA(VLOOKUP(A33,Légende!$H:$J,3,FALSE)),"",VLOOKUP(A33,Légende!$H:$J,3,FALSE))</f>
        <v>JEAN-RAIMBAULT</v>
      </c>
      <c r="P33" s="220">
        <f>IF(OR($J33="",$J33=0),"",RANK($J33,$J$5:$J$173,0))</f>
        <v>28</v>
      </c>
      <c r="Q33" s="220" t="str">
        <f>IF(OR($K33="",$K33=0),"",RANK($K33,$K$5:$K$173,0))</f>
        <v/>
      </c>
      <c r="R33" s="220" t="str">
        <f>IF(OR($L33="",$L33=0),"",RANK($L33,$L$5:$L$173,0))</f>
        <v/>
      </c>
      <c r="S33" s="220">
        <f>IF(OR($M33="",$M33=0),"",RANK($M33,$M$5:$M$173,0))</f>
        <v>28</v>
      </c>
      <c r="T33" s="112"/>
      <c r="V33" t="str">
        <f>IF(N33=VLOOKUP(N33,Centre!$R$18:$R$28,1,FALSE),"OK","ATTENTION")</f>
        <v>OK</v>
      </c>
    </row>
    <row r="34" spans="1:22" ht="15.75" x14ac:dyDescent="0.25">
      <c r="A34" s="132" t="s">
        <v>25</v>
      </c>
      <c r="B34" s="55" t="s">
        <v>557</v>
      </c>
      <c r="C34" s="180">
        <v>29</v>
      </c>
      <c r="D34" s="178"/>
      <c r="E34" s="180"/>
      <c r="F34" s="180"/>
      <c r="G34" s="178"/>
      <c r="H34" s="180"/>
      <c r="I34" s="180"/>
      <c r="J34" s="71">
        <f>SUM(C34)+F34+I34</f>
        <v>29</v>
      </c>
      <c r="K34" s="71">
        <f>SUM(D34)+G34</f>
        <v>0</v>
      </c>
      <c r="L34" s="71">
        <f>SUM(E34)+H34</f>
        <v>0</v>
      </c>
      <c r="M34" s="70">
        <f>SUM(J34)+K34+L34</f>
        <v>29</v>
      </c>
      <c r="N34" s="139" t="str">
        <f>IF(ISNA(VLOOKUP(A34,Légende!$H:$J,3,FALSE)),"",VLOOKUP(A34,Légende!$H:$J,3,FALSE))</f>
        <v>TANDEM</v>
      </c>
      <c r="P34" s="111">
        <f>IF(OR($J34="",$J34=0),"",RANK($J34,$J$5:$J$118,0))</f>
        <v>28</v>
      </c>
      <c r="Q34" s="111" t="str">
        <f>IF(OR($K34="",$K34=0),"",RANK($K34,$K$5:$K$118,0))</f>
        <v/>
      </c>
      <c r="R34" s="111" t="str">
        <f>IF(OR($L34="",$L34=0),"",RANK($L34,$L$5:$L$118,0))</f>
        <v/>
      </c>
      <c r="S34" s="111">
        <f>IF(OR($M34="",$M34=0),"",RANK($M34,$M$5:$M$118,0))</f>
        <v>28</v>
      </c>
      <c r="T34" s="112"/>
      <c r="V34" t="str">
        <f>IF(N34=VLOOKUP(N34,Centre!$P$6:$P$16,1,FALSE),"OK","ATTENTION")</f>
        <v>OK</v>
      </c>
    </row>
    <row r="35" spans="1:22" ht="15.75" x14ac:dyDescent="0.25">
      <c r="A35" s="132" t="s">
        <v>20</v>
      </c>
      <c r="B35" s="55" t="s">
        <v>739</v>
      </c>
      <c r="C35" s="180">
        <v>28</v>
      </c>
      <c r="D35" s="178"/>
      <c r="E35" s="180"/>
      <c r="F35" s="180"/>
      <c r="G35" s="178"/>
      <c r="H35" s="180"/>
      <c r="I35" s="180"/>
      <c r="J35" s="71">
        <f>SUM(C35)+F35+I35</f>
        <v>28</v>
      </c>
      <c r="K35" s="71">
        <f>SUM(D35)+G35</f>
        <v>0</v>
      </c>
      <c r="L35" s="71">
        <f>SUM(E35)+H35</f>
        <v>0</v>
      </c>
      <c r="M35" s="70">
        <f>SUM(J35)+K35+L35</f>
        <v>28</v>
      </c>
      <c r="N35" s="139" t="str">
        <f>IF(ISNA(VLOOKUP(A35,Légende!$H:$J,3,FALSE)),"",VLOOKUP(A35,Légende!$H:$J,3,FALSE))</f>
        <v>MONIQUE-PROULX</v>
      </c>
      <c r="P35" s="111">
        <f>IF(OR($J35="",$J35=0),"",RANK($J35,$J$5:$J$118,0))</f>
        <v>31</v>
      </c>
      <c r="Q35" s="111" t="str">
        <f>IF(OR($K35="",$K35=0),"",RANK($K35,$K$5:$K$118,0))</f>
        <v/>
      </c>
      <c r="R35" s="111" t="str">
        <f>IF(OR($L35="",$L35=0),"",RANK($L35,$L$5:$L$118,0))</f>
        <v/>
      </c>
      <c r="S35" s="111">
        <f>IF(OR($M35="",$M35=0),"",RANK($M35,$M$5:$M$118,0))</f>
        <v>31</v>
      </c>
      <c r="T35" s="112" t="str">
        <f>IF(ISBLANK(A35),"",IF(ISNA(VLOOKUP(VLOOKUP($A35,Légende!$H:$J,3,FALSE),NOM_BM2,1,FALSE)),"AJOUTER L'ÉCOLE DANS LA SECTION 2",""))</f>
        <v/>
      </c>
      <c r="V35" t="str">
        <f>IF(N35=VLOOKUP(N35,Centre!$P$6:$P$16,1,FALSE),"OK","ATTENTION")</f>
        <v>OK</v>
      </c>
    </row>
    <row r="36" spans="1:22" ht="15.75" x14ac:dyDescent="0.25">
      <c r="A36" s="33" t="s">
        <v>3</v>
      </c>
      <c r="B36" s="55" t="s">
        <v>762</v>
      </c>
      <c r="C36" s="180">
        <v>28</v>
      </c>
      <c r="D36" s="178"/>
      <c r="E36" s="180"/>
      <c r="F36" s="180"/>
      <c r="G36" s="178"/>
      <c r="H36" s="180"/>
      <c r="I36" s="180"/>
      <c r="J36" s="71">
        <f>SUM(C36)+F36+I36</f>
        <v>28</v>
      </c>
      <c r="K36" s="71">
        <f>SUM(D36)+G36</f>
        <v>0</v>
      </c>
      <c r="L36" s="71">
        <f>SUM(E36)+H36</f>
        <v>0</v>
      </c>
      <c r="M36" s="70">
        <f>SUM(J36)+K36+L36</f>
        <v>28</v>
      </c>
      <c r="N36" s="139" t="str">
        <f>IF(ISNA(VLOOKUP(A36,Légende!$H:$J,3,FALSE)),"",VLOOKUP(A36,Légende!$H:$J,3,FALSE))</f>
        <v>DU BOSQUET</v>
      </c>
      <c r="P36" s="220">
        <f>IF(OR($J36="",$J36=0),"",RANK($J36,$J$5:$J$157,0))</f>
        <v>31</v>
      </c>
      <c r="Q36" s="220" t="str">
        <f>IF(OR($K36="",$K36=0),"",RANK($K36,$K$5:$K$157,0))</f>
        <v/>
      </c>
      <c r="R36" s="220" t="str">
        <f>IF(OR($L36="",$L36=0),"",RANK($L36,$L$5:$L$157,0))</f>
        <v/>
      </c>
      <c r="S36" s="220">
        <f>IF(OR($M36="",$M36=0),"",RANK($M36,$M$5:$M$157,0))</f>
        <v>31</v>
      </c>
      <c r="T36" s="112"/>
      <c r="V36" t="str">
        <f>IF(N36=VLOOKUP(N36,Centre!$R$18:$R$28,1,FALSE),"OK","ATTENTION")</f>
        <v>OK</v>
      </c>
    </row>
    <row r="37" spans="1:22" ht="15.75" x14ac:dyDescent="0.25">
      <c r="A37" s="132" t="s">
        <v>16</v>
      </c>
      <c r="B37" s="55" t="s">
        <v>692</v>
      </c>
      <c r="C37" s="180">
        <v>27</v>
      </c>
      <c r="D37" s="178"/>
      <c r="E37" s="180"/>
      <c r="F37" s="180"/>
      <c r="G37" s="178"/>
      <c r="H37" s="180"/>
      <c r="I37" s="180"/>
      <c r="J37" s="71">
        <f>SUM(C37)+F37+I37</f>
        <v>27</v>
      </c>
      <c r="K37" s="71">
        <f>SUM(D37)+G37</f>
        <v>0</v>
      </c>
      <c r="L37" s="71">
        <f>SUM(E37)+H37</f>
        <v>0</v>
      </c>
      <c r="M37" s="70">
        <f>SUM(J37)+K37+L37</f>
        <v>27</v>
      </c>
      <c r="N37" s="139" t="str">
        <f>IF(ISNA(VLOOKUP(A37,Légende!$H:$J,3,FALSE)),"",VLOOKUP(A37,Légende!$H:$J,3,FALSE))</f>
        <v>MARIE-RIVIER</v>
      </c>
      <c r="P37" s="111">
        <f>IF(OR($J37="",$J37=0),"",RANK($J37,$J$5:$J$118,0))</f>
        <v>33</v>
      </c>
      <c r="Q37" s="111" t="str">
        <f>IF(OR($K37="",$K37=0),"",RANK($K37,$K$5:$K$118,0))</f>
        <v/>
      </c>
      <c r="R37" s="111" t="str">
        <f>IF(OR($L37="",$L37=0),"",RANK($L37,$L$5:$L$118,0))</f>
        <v/>
      </c>
      <c r="S37" s="111">
        <f>IF(OR($M37="",$M37=0),"",RANK($M37,$M$5:$M$118,0))</f>
        <v>33</v>
      </c>
      <c r="T37" s="112" t="str">
        <f>IF(ISBLANK(A37),"",IF(ISNA(VLOOKUP(VLOOKUP($A37,Légende!$H:$J,3,FALSE),NOM_BM2,1,FALSE)),"AJOUTER L'ÉCOLE DANS LA SECTION 2",""))</f>
        <v/>
      </c>
      <c r="V37" t="str">
        <f>IF(N37=VLOOKUP(N37,Centre!$P$6:$P$16,1,FALSE),"OK","ATTENTION")</f>
        <v>OK</v>
      </c>
    </row>
    <row r="38" spans="1:22" ht="15.75" x14ac:dyDescent="0.25">
      <c r="A38" s="132" t="s">
        <v>1</v>
      </c>
      <c r="B38" s="55" t="s">
        <v>789</v>
      </c>
      <c r="C38" s="180">
        <v>27</v>
      </c>
      <c r="D38" s="178"/>
      <c r="E38" s="180"/>
      <c r="F38" s="180"/>
      <c r="G38" s="178"/>
      <c r="H38" s="180"/>
      <c r="I38" s="180"/>
      <c r="J38" s="71">
        <f>SUM(C38)+F38+I38</f>
        <v>27</v>
      </c>
      <c r="K38" s="71">
        <f>SUM(D38)+G38</f>
        <v>0</v>
      </c>
      <c r="L38" s="71">
        <f>SUM(E38)+H38</f>
        <v>0</v>
      </c>
      <c r="M38" s="70">
        <f>SUM(J38)+K38+L38</f>
        <v>27</v>
      </c>
      <c r="N38" s="139" t="str">
        <f>IF(ISNA(VLOOKUP(A38,Légende!$H:$J,3,FALSE)),"",VLOOKUP(A38,Légende!$H:$J,3,FALSE))</f>
        <v>CLARÉTAIN</v>
      </c>
      <c r="P38" s="111">
        <f>IF(OR($J38="",$J38=0),"",RANK($J38,$J$5:$J$118,0))</f>
        <v>33</v>
      </c>
      <c r="Q38" s="111" t="str">
        <f>IF(OR($K38="",$K38=0),"",RANK($K38,$K$5:$K$118,0))</f>
        <v/>
      </c>
      <c r="R38" s="111" t="str">
        <f>IF(OR($L38="",$L38=0),"",RANK($L38,$L$5:$L$118,0))</f>
        <v/>
      </c>
      <c r="S38" s="111">
        <f>IF(OR($M38="",$M38=0),"",RANK($M38,$M$5:$M$118,0))</f>
        <v>33</v>
      </c>
      <c r="T38" s="112"/>
      <c r="V38" t="str">
        <f>IF(N38=VLOOKUP(N38,Centre!$P$6:$P$16,1,FALSE),"OK","ATTENTION")</f>
        <v>OK</v>
      </c>
    </row>
    <row r="39" spans="1:22" ht="15.75" x14ac:dyDescent="0.25">
      <c r="A39" s="132" t="s">
        <v>17</v>
      </c>
      <c r="B39" s="55" t="s">
        <v>704</v>
      </c>
      <c r="C39" s="180">
        <v>26</v>
      </c>
      <c r="D39" s="178"/>
      <c r="E39" s="180"/>
      <c r="F39" s="180"/>
      <c r="G39" s="178"/>
      <c r="H39" s="180"/>
      <c r="I39" s="180"/>
      <c r="J39" s="71">
        <f>SUM(C39)+F39+I39</f>
        <v>26</v>
      </c>
      <c r="K39" s="71">
        <f>SUM(D39)+G39</f>
        <v>0</v>
      </c>
      <c r="L39" s="71">
        <f>SUM(E39)+H39</f>
        <v>0</v>
      </c>
      <c r="M39" s="70">
        <f>SUM(J39)+K39+L39</f>
        <v>26</v>
      </c>
      <c r="N39" s="139" t="str">
        <f>IF(ISNA(VLOOKUP(A39,Légende!$H:$J,3,FALSE)),"",VLOOKUP(A39,Légende!$H:$J,3,FALSE))</f>
        <v>LA SAMARE</v>
      </c>
      <c r="P39" s="111">
        <f>IF(OR($J39="",$J39=0),"",RANK($J39,$J$5:$J$118,0))</f>
        <v>35</v>
      </c>
      <c r="Q39" s="111" t="str">
        <f>IF(OR($K39="",$K39=0),"",RANK($K39,$K$5:$K$118,0))</f>
        <v/>
      </c>
      <c r="R39" s="111" t="str">
        <f>IF(OR($L39="",$L39=0),"",RANK($L39,$L$5:$L$118,0))</f>
        <v/>
      </c>
      <c r="S39" s="111">
        <f>IF(OR($M39="",$M39=0),"",RANK($M39,$M$5:$M$118,0))</f>
        <v>35</v>
      </c>
      <c r="T39" s="112" t="str">
        <f>IF(ISBLANK(A39),"",IF(ISNA(VLOOKUP(VLOOKUP($A39,Légende!$H:$J,3,FALSE),NOM_BM2,1,FALSE)),"AJOUTER L'ÉCOLE DANS LA SECTION 2",""))</f>
        <v/>
      </c>
      <c r="V39" t="str">
        <f>IF(N39=VLOOKUP(N39,Centre!$P$6:$P$16,1,FALSE),"OK","ATTENTION")</f>
        <v>OK</v>
      </c>
    </row>
    <row r="40" spans="1:22" ht="15.75" x14ac:dyDescent="0.25">
      <c r="A40" s="33" t="s">
        <v>103</v>
      </c>
      <c r="B40" s="55" t="s">
        <v>422</v>
      </c>
      <c r="C40" s="180">
        <v>26</v>
      </c>
      <c r="D40" s="178"/>
      <c r="E40" s="180"/>
      <c r="F40" s="180"/>
      <c r="G40" s="178"/>
      <c r="H40" s="180"/>
      <c r="I40" s="180"/>
      <c r="J40" s="71">
        <f>SUM(C40)+F40+I40</f>
        <v>26</v>
      </c>
      <c r="K40" s="71">
        <f>SUM(D40)+G40</f>
        <v>0</v>
      </c>
      <c r="L40" s="71">
        <f>SUM(E40)+H40</f>
        <v>0</v>
      </c>
      <c r="M40" s="70">
        <f>SUM(J40)+K40+L40</f>
        <v>26</v>
      </c>
      <c r="N40" s="139" t="str">
        <f>IF(ISNA(VLOOKUP(A40,Légende!$H:$J,3,FALSE)),"",VLOOKUP(A40,Légende!$H:$J,3,FALSE))</f>
        <v>JEANNE-MANCE</v>
      </c>
      <c r="P40" s="111">
        <f>IF(OR($J40="",$J40=0),"",RANK($J40,$J$5:$J$193,0))</f>
        <v>35</v>
      </c>
      <c r="Q40" s="111" t="str">
        <f>IF(OR($K40="",$K40=0),"",RANK($K40,$K$5:$K$193,0))</f>
        <v/>
      </c>
      <c r="R40" s="111" t="str">
        <f>IF(OR($L40="",$L40=0),"",RANK($L40,$L$5:$L$193,0))</f>
        <v/>
      </c>
      <c r="S40" s="111">
        <f>IF(OR($M40="",$M40=0),"",RANK($M40,$M$5:$M$193,0))</f>
        <v>35</v>
      </c>
      <c r="T40" s="112" t="str">
        <f>IF(ISBLANK(A40),"",IF(ISNA(VLOOKUP(VLOOKUP($A40,Légende!$H:$J,3,FALSE),NOM_CM2,1,FALSE)),"AJOUTER L'ÉCOLE DANS LA SECTION 2",""))</f>
        <v/>
      </c>
      <c r="V40" t="str">
        <f>IF(N40=VLOOKUP(N40,Centre!$P$6:$P$16,1,FALSE),"OK","ATTENTION")</f>
        <v>OK</v>
      </c>
    </row>
    <row r="41" spans="1:22" ht="15.75" x14ac:dyDescent="0.25">
      <c r="A41" s="132" t="s">
        <v>20</v>
      </c>
      <c r="B41" s="55" t="s">
        <v>736</v>
      </c>
      <c r="C41" s="180">
        <v>26</v>
      </c>
      <c r="D41" s="178"/>
      <c r="E41" s="180"/>
      <c r="F41" s="180"/>
      <c r="G41" s="178"/>
      <c r="H41" s="180"/>
      <c r="I41" s="180"/>
      <c r="J41" s="71">
        <f>SUM(C41)+F41+I41</f>
        <v>26</v>
      </c>
      <c r="K41" s="71">
        <f>SUM(D41)+G41</f>
        <v>0</v>
      </c>
      <c r="L41" s="71">
        <f>SUM(E41)+H41</f>
        <v>0</v>
      </c>
      <c r="M41" s="70">
        <f>SUM(J41)+K41+L41</f>
        <v>26</v>
      </c>
      <c r="N41" s="139" t="str">
        <f>IF(ISNA(VLOOKUP(A41,Légende!$H:$J,3,FALSE)),"",VLOOKUP(A41,Légende!$H:$J,3,FALSE))</f>
        <v>MONIQUE-PROULX</v>
      </c>
      <c r="P41" s="111">
        <f>IF(OR($J41="",$J41=0),"",RANK($J41,$J$5:$J$118,0))</f>
        <v>35</v>
      </c>
      <c r="Q41" s="111" t="str">
        <f>IF(OR($K41="",$K41=0),"",RANK($K41,$K$5:$K$118,0))</f>
        <v/>
      </c>
      <c r="R41" s="111" t="str">
        <f>IF(OR($L41="",$L41=0),"",RANK($L41,$L$5:$L$118,0))</f>
        <v/>
      </c>
      <c r="S41" s="111">
        <f>IF(OR($M41="",$M41=0),"",RANK($M41,$M$5:$M$118,0))</f>
        <v>35</v>
      </c>
      <c r="T41" s="112" t="str">
        <f>IF(ISBLANK(A41),"",IF(ISNA(VLOOKUP(VLOOKUP($A41,Légende!$H:$J,3,FALSE),NOM_BM2,1,FALSE)),"AJOUTER L'ÉCOLE DANS LA SECTION 2",""))</f>
        <v/>
      </c>
      <c r="V41" t="str">
        <f>IF(N41=VLOOKUP(N41,Centre!$P$6:$P$16,1,FALSE),"OK","ATTENTION")</f>
        <v>OK</v>
      </c>
    </row>
    <row r="42" spans="1:22" ht="15.75" x14ac:dyDescent="0.25">
      <c r="A42" s="132" t="s">
        <v>163</v>
      </c>
      <c r="B42" s="55" t="s">
        <v>719</v>
      </c>
      <c r="C42" s="180">
        <v>25</v>
      </c>
      <c r="D42" s="178"/>
      <c r="E42" s="180"/>
      <c r="F42" s="180"/>
      <c r="G42" s="178"/>
      <c r="H42" s="180"/>
      <c r="I42" s="180"/>
      <c r="J42" s="71">
        <f>SUM(C42)+F42+I42</f>
        <v>25</v>
      </c>
      <c r="K42" s="71">
        <f>SUM(D42)+G42</f>
        <v>0</v>
      </c>
      <c r="L42" s="71">
        <f>SUM(E42)+H42</f>
        <v>0</v>
      </c>
      <c r="M42" s="70">
        <f>SUM(J42)+K42+L42</f>
        <v>25</v>
      </c>
      <c r="N42" s="139" t="str">
        <f>IF(ISNA(VLOOKUP(A42,Légende!$H:$J,3,FALSE)),"",VLOOKUP(A42,Légende!$H:$J,3,FALSE))</f>
        <v>STE-MARIE</v>
      </c>
      <c r="P42" s="111">
        <f>IF(OR($J42="",$J42=0),"",RANK($J42,$J$5:$J$118,0))</f>
        <v>38</v>
      </c>
      <c r="Q42" s="111" t="str">
        <f>IF(OR($K42="",$K42=0),"",RANK($K42,$K$5:$K$118,0))</f>
        <v/>
      </c>
      <c r="R42" s="111" t="str">
        <f>IF(OR($L42="",$L42=0),"",RANK($L42,$L$5:$L$118,0))</f>
        <v/>
      </c>
      <c r="S42" s="111">
        <f>IF(OR($M42="",$M42=0),"",RANK($M42,$M$5:$M$118,0))</f>
        <v>38</v>
      </c>
      <c r="T42" s="112" t="str">
        <f>IF(ISBLANK(A42),"",IF(ISNA(VLOOKUP(VLOOKUP($A42,Légende!$H:$J,3,FALSE),NOM_BM2,1,FALSE)),"AJOUTER L'ÉCOLE DANS LA SECTION 2",""))</f>
        <v/>
      </c>
      <c r="V42" t="str">
        <f>IF(N42=VLOOKUP(N42,Centre!$P$6:$P$16,1,FALSE),"OK","ATTENTION")</f>
        <v>OK</v>
      </c>
    </row>
    <row r="43" spans="1:22" ht="15.75" x14ac:dyDescent="0.25">
      <c r="A43" s="132" t="s">
        <v>163</v>
      </c>
      <c r="B43" s="55" t="s">
        <v>720</v>
      </c>
      <c r="C43" s="180">
        <v>25</v>
      </c>
      <c r="D43" s="178"/>
      <c r="E43" s="180"/>
      <c r="F43" s="180"/>
      <c r="G43" s="178"/>
      <c r="H43" s="180"/>
      <c r="I43" s="180"/>
      <c r="J43" s="71">
        <f>SUM(C43)+F43+I43</f>
        <v>25</v>
      </c>
      <c r="K43" s="71">
        <f>SUM(D43)+G43</f>
        <v>0</v>
      </c>
      <c r="L43" s="71">
        <f>SUM(E43)+H43</f>
        <v>0</v>
      </c>
      <c r="M43" s="70">
        <f>SUM(J43)+K43+L43</f>
        <v>25</v>
      </c>
      <c r="N43" s="139" t="str">
        <f>IF(ISNA(VLOOKUP(A43,Légende!$H:$J,3,FALSE)),"",VLOOKUP(A43,Légende!$H:$J,3,FALSE))</f>
        <v>STE-MARIE</v>
      </c>
      <c r="P43" s="111">
        <f>IF(OR($J43="",$J43=0),"",RANK($J43,$J$5:$J$118,0))</f>
        <v>38</v>
      </c>
      <c r="Q43" s="111" t="str">
        <f>IF(OR($K43="",$K43=0),"",RANK($K43,$K$5:$K$118,0))</f>
        <v/>
      </c>
      <c r="R43" s="111" t="str">
        <f>IF(OR($L43="",$L43=0),"",RANK($L43,$L$5:$L$118,0))</f>
        <v/>
      </c>
      <c r="S43" s="111">
        <f>IF(OR($M43="",$M43=0),"",RANK($M43,$M$5:$M$118,0))</f>
        <v>38</v>
      </c>
      <c r="T43" s="112" t="str">
        <f>IF(ISBLANK(A43),"",IF(ISNA(VLOOKUP(VLOOKUP($A43,Légende!$H:$J,3,FALSE),NOM_BM2,1,FALSE)),"AJOUTER L'ÉCOLE DANS LA SECTION 2",""))</f>
        <v/>
      </c>
      <c r="V43" t="str">
        <f>IF(N43=VLOOKUP(N43,Centre!$P$6:$P$16,1,FALSE),"OK","ATTENTION")</f>
        <v>OK</v>
      </c>
    </row>
    <row r="44" spans="1:22" ht="15.75" x14ac:dyDescent="0.25">
      <c r="A44" s="132" t="s">
        <v>16</v>
      </c>
      <c r="B44" s="55" t="s">
        <v>693</v>
      </c>
      <c r="C44" s="180">
        <v>24</v>
      </c>
      <c r="D44" s="178"/>
      <c r="E44" s="180"/>
      <c r="F44" s="180"/>
      <c r="G44" s="178"/>
      <c r="H44" s="180"/>
      <c r="I44" s="180"/>
      <c r="J44" s="71">
        <f>SUM(C44)+F44+I44</f>
        <v>24</v>
      </c>
      <c r="K44" s="71">
        <f>SUM(D44)+G44</f>
        <v>0</v>
      </c>
      <c r="L44" s="71">
        <f>SUM(E44)+H44</f>
        <v>0</v>
      </c>
      <c r="M44" s="70">
        <f>SUM(J44)+K44+L44</f>
        <v>24</v>
      </c>
      <c r="N44" s="139" t="str">
        <f>IF(ISNA(VLOOKUP(A44,Légende!$H:$J,3,FALSE)),"",VLOOKUP(A44,Légende!$H:$J,3,FALSE))</f>
        <v>MARIE-RIVIER</v>
      </c>
      <c r="P44" s="111">
        <f>IF(OR($J44="",$J44=0),"",RANK($J44,$J$5:$J$118,0))</f>
        <v>40</v>
      </c>
      <c r="Q44" s="111" t="str">
        <f>IF(OR($K44="",$K44=0),"",RANK($K44,$K$5:$K$118,0))</f>
        <v/>
      </c>
      <c r="R44" s="111" t="str">
        <f>IF(OR($L44="",$L44=0),"",RANK($L44,$L$5:$L$118,0))</f>
        <v/>
      </c>
      <c r="S44" s="111">
        <f>IF(OR($M44="",$M44=0),"",RANK($M44,$M$5:$M$118,0))</f>
        <v>40</v>
      </c>
      <c r="T44" s="112" t="str">
        <f>IF(ISBLANK(A44),"",IF(ISNA(VLOOKUP(VLOOKUP($A44,Légende!$H:$J,3,FALSE),NOM_BM2,1,FALSE)),"AJOUTER L'ÉCOLE DANS LA SECTION 2",""))</f>
        <v/>
      </c>
      <c r="V44" t="str">
        <f>IF(N44=VLOOKUP(N44,Centre!$P$6:$P$16,1,FALSE),"OK","ATTENTION")</f>
        <v>OK</v>
      </c>
    </row>
    <row r="45" spans="1:22" ht="15.75" x14ac:dyDescent="0.25">
      <c r="A45" s="33" t="s">
        <v>3</v>
      </c>
      <c r="B45" s="55" t="s">
        <v>764</v>
      </c>
      <c r="C45" s="180">
        <v>24</v>
      </c>
      <c r="D45" s="178"/>
      <c r="E45" s="180"/>
      <c r="F45" s="180"/>
      <c r="G45" s="178"/>
      <c r="H45" s="180"/>
      <c r="I45" s="180"/>
      <c r="J45" s="71">
        <f>SUM(C45)+F45+I45</f>
        <v>24</v>
      </c>
      <c r="K45" s="71">
        <f>SUM(D45)+G45</f>
        <v>0</v>
      </c>
      <c r="L45" s="71">
        <f>SUM(E45)+H45</f>
        <v>0</v>
      </c>
      <c r="M45" s="70">
        <f>SUM(J45)+K45+L45</f>
        <v>24</v>
      </c>
      <c r="N45" s="139" t="str">
        <f>IF(ISNA(VLOOKUP(A45,Légende!$H:$J,3,FALSE)),"",VLOOKUP(A45,Légende!$H:$J,3,FALSE))</f>
        <v>DU BOSQUET</v>
      </c>
      <c r="P45" s="220">
        <f>IF(OR($J45="",$J45=0),"",RANK($J45,$J$5:$J$157,0))</f>
        <v>40</v>
      </c>
      <c r="Q45" s="220" t="str">
        <f>IF(OR($K45="",$K45=0),"",RANK($K45,$K$5:$K$157,0))</f>
        <v/>
      </c>
      <c r="R45" s="220" t="str">
        <f>IF(OR($L45="",$L45=0),"",RANK($L45,$L$5:$L$157,0))</f>
        <v/>
      </c>
      <c r="S45" s="220">
        <f>IF(OR($M45="",$M45=0),"",RANK($M45,$M$5:$M$157,0))</f>
        <v>40</v>
      </c>
      <c r="T45" s="112"/>
      <c r="V45" t="str">
        <f>IF(N45=VLOOKUP(N45,Centre!$R$18:$R$28,1,FALSE),"OK","ATTENTION")</f>
        <v>OK</v>
      </c>
    </row>
    <row r="46" spans="1:22" ht="15.75" x14ac:dyDescent="0.25">
      <c r="A46" s="132" t="s">
        <v>1</v>
      </c>
      <c r="B46" s="55" t="s">
        <v>788</v>
      </c>
      <c r="C46" s="180">
        <v>24</v>
      </c>
      <c r="D46" s="178"/>
      <c r="E46" s="180"/>
      <c r="F46" s="180"/>
      <c r="G46" s="178"/>
      <c r="H46" s="180"/>
      <c r="I46" s="180"/>
      <c r="J46" s="71">
        <f>SUM(C46)+F46+I46</f>
        <v>24</v>
      </c>
      <c r="K46" s="71">
        <f>SUM(D46)+G46</f>
        <v>0</v>
      </c>
      <c r="L46" s="71">
        <f>SUM(E46)+H46</f>
        <v>0</v>
      </c>
      <c r="M46" s="70">
        <f>SUM(J46)+K46+L46</f>
        <v>24</v>
      </c>
      <c r="N46" s="139" t="str">
        <f>IF(ISNA(VLOOKUP(A46,Légende!$H:$J,3,FALSE)),"",VLOOKUP(A46,Légende!$H:$J,3,FALSE))</f>
        <v>CLARÉTAIN</v>
      </c>
      <c r="P46" s="111">
        <f>IF(OR($J46="",$J46=0),"",RANK($J46,$J$5:$J$118,0))</f>
        <v>40</v>
      </c>
      <c r="Q46" s="111" t="str">
        <f>IF(OR($K46="",$K46=0),"",RANK($K46,$K$5:$K$118,0))</f>
        <v/>
      </c>
      <c r="R46" s="111" t="str">
        <f>IF(OR($L46="",$L46=0),"",RANK($L46,$L$5:$L$118,0))</f>
        <v/>
      </c>
      <c r="S46" s="111">
        <f>IF(OR($M46="",$M46=0),"",RANK($M46,$M$5:$M$118,0))</f>
        <v>40</v>
      </c>
      <c r="T46" s="112"/>
      <c r="V46" t="str">
        <f>IF(N46=VLOOKUP(N46,Centre!$P$6:$P$16,1,FALSE),"OK","ATTENTION")</f>
        <v>OK</v>
      </c>
    </row>
    <row r="47" spans="1:22" ht="15.75" x14ac:dyDescent="0.25">
      <c r="A47" s="132" t="s">
        <v>17</v>
      </c>
      <c r="B47" s="55" t="s">
        <v>707</v>
      </c>
      <c r="C47" s="180">
        <v>23</v>
      </c>
      <c r="D47" s="178"/>
      <c r="E47" s="180"/>
      <c r="F47" s="180"/>
      <c r="G47" s="178"/>
      <c r="H47" s="180"/>
      <c r="I47" s="180"/>
      <c r="J47" s="71">
        <f>SUM(C47)+F47+I47</f>
        <v>23</v>
      </c>
      <c r="K47" s="71">
        <f>SUM(D47)+G47</f>
        <v>0</v>
      </c>
      <c r="L47" s="71">
        <f>SUM(E47)+H47</f>
        <v>0</v>
      </c>
      <c r="M47" s="70">
        <f>SUM(J47)+K47+L47</f>
        <v>23</v>
      </c>
      <c r="N47" s="139" t="str">
        <f>IF(ISNA(VLOOKUP(A47,Légende!$H:$J,3,FALSE)),"",VLOOKUP(A47,Légende!$H:$J,3,FALSE))</f>
        <v>LA SAMARE</v>
      </c>
      <c r="P47" s="111">
        <f>IF(OR($J47="",$J47=0),"",RANK($J47,$J$5:$J$118,0))</f>
        <v>43</v>
      </c>
      <c r="Q47" s="111" t="str">
        <f>IF(OR($K47="",$K47=0),"",RANK($K47,$K$5:$K$118,0))</f>
        <v/>
      </c>
      <c r="R47" s="111" t="str">
        <f>IF(OR($L47="",$L47=0),"",RANK($L47,$L$5:$L$118,0))</f>
        <v/>
      </c>
      <c r="S47" s="111">
        <f>IF(OR($M47="",$M47=0),"",RANK($M47,$M$5:$M$118,0))</f>
        <v>43</v>
      </c>
      <c r="T47" s="112" t="str">
        <f>IF(ISBLANK(A47),"",IF(ISNA(VLOOKUP(VLOOKUP($A47,Légende!$H:$J,3,FALSE),NOM_BM2,1,FALSE)),"AJOUTER L'ÉCOLE DANS LA SECTION 2",""))</f>
        <v/>
      </c>
      <c r="V47" t="str">
        <f>IF(N47=VLOOKUP(N47,Centre!$P$6:$P$16,1,FALSE),"OK","ATTENTION")</f>
        <v>OK</v>
      </c>
    </row>
    <row r="48" spans="1:22" ht="15.75" x14ac:dyDescent="0.25">
      <c r="A48" s="33" t="s">
        <v>3</v>
      </c>
      <c r="B48" s="55" t="s">
        <v>335</v>
      </c>
      <c r="C48" s="180">
        <v>23</v>
      </c>
      <c r="D48" s="178"/>
      <c r="E48" s="180"/>
      <c r="F48" s="180"/>
      <c r="G48" s="178"/>
      <c r="H48" s="180"/>
      <c r="I48" s="180"/>
      <c r="J48" s="71">
        <f>SUM(C48)+F48+I48</f>
        <v>23</v>
      </c>
      <c r="K48" s="71">
        <f>SUM(D48)+G48</f>
        <v>0</v>
      </c>
      <c r="L48" s="71">
        <f>SUM(E48)+H48</f>
        <v>0</v>
      </c>
      <c r="M48" s="70">
        <f>SUM(J48)+K48+L48</f>
        <v>23</v>
      </c>
      <c r="N48" s="139" t="str">
        <f>IF(ISNA(VLOOKUP(A48,Légende!$H:$J,3,FALSE)),"",VLOOKUP(A48,Légende!$H:$J,3,FALSE))</f>
        <v>DU BOSQUET</v>
      </c>
      <c r="P48" s="220">
        <f>IF(OR($J48="",$J48=0),"",RANK($J48,$J$5:$J$157,0))</f>
        <v>43</v>
      </c>
      <c r="Q48" s="220" t="str">
        <f>IF(OR($K48="",$K48=0),"",RANK($K48,$K$5:$K$157,0))</f>
        <v/>
      </c>
      <c r="R48" s="220" t="str">
        <f>IF(OR($L48="",$L48=0),"",RANK($L48,$L$5:$L$157,0))</f>
        <v/>
      </c>
      <c r="S48" s="220">
        <f>IF(OR($M48="",$M48=0),"",RANK($M48,$M$5:$M$157,0))</f>
        <v>43</v>
      </c>
      <c r="T48" s="112"/>
      <c r="V48" t="str">
        <f>IF(N48=VLOOKUP(N48,Centre!$R$18:$R$28,1,FALSE),"OK","ATTENTION")</f>
        <v>OK</v>
      </c>
    </row>
    <row r="49" spans="1:22" ht="15.75" x14ac:dyDescent="0.25">
      <c r="A49" s="132" t="s">
        <v>20</v>
      </c>
      <c r="B49" s="55" t="s">
        <v>738</v>
      </c>
      <c r="C49" s="180">
        <v>22</v>
      </c>
      <c r="D49" s="178"/>
      <c r="E49" s="180"/>
      <c r="F49" s="180"/>
      <c r="G49" s="178"/>
      <c r="H49" s="180"/>
      <c r="I49" s="180"/>
      <c r="J49" s="71">
        <f>SUM(C49)+F49+I49</f>
        <v>22</v>
      </c>
      <c r="K49" s="71">
        <f>SUM(D49)+G49</f>
        <v>0</v>
      </c>
      <c r="L49" s="71">
        <f>SUM(E49)+H49</f>
        <v>0</v>
      </c>
      <c r="M49" s="70">
        <f>SUM(J49)+K49+L49</f>
        <v>22</v>
      </c>
      <c r="N49" s="139" t="str">
        <f>IF(ISNA(VLOOKUP(A49,Légende!$H:$J,3,FALSE)),"",VLOOKUP(A49,Légende!$H:$J,3,FALSE))</f>
        <v>MONIQUE-PROULX</v>
      </c>
      <c r="P49" s="111">
        <f>IF(OR($J49="",$J49=0),"",RANK($J49,$J$5:$J$118,0))</f>
        <v>45</v>
      </c>
      <c r="Q49" s="111" t="str">
        <f>IF(OR($K49="",$K49=0),"",RANK($K49,$K$5:$K$118,0))</f>
        <v/>
      </c>
      <c r="R49" s="111" t="str">
        <f>IF(OR($L49="",$L49=0),"",RANK($L49,$L$5:$L$118,0))</f>
        <v/>
      </c>
      <c r="S49" s="111">
        <f>IF(OR($M49="",$M49=0),"",RANK($M49,$M$5:$M$118,0))</f>
        <v>45</v>
      </c>
      <c r="T49" s="112" t="str">
        <f>IF(ISBLANK(A49),"",IF(ISNA(VLOOKUP(VLOOKUP($A49,Légende!$H:$J,3,FALSE),NOM_BM2,1,FALSE)),"AJOUTER L'ÉCOLE DANS LA SECTION 2",""))</f>
        <v/>
      </c>
      <c r="V49" t="str">
        <f>IF(N49=VLOOKUP(N49,Centre!$P$6:$P$16,1,FALSE),"OK","ATTENTION")</f>
        <v>OK</v>
      </c>
    </row>
    <row r="50" spans="1:22" ht="15.75" x14ac:dyDescent="0.25">
      <c r="A50" s="33" t="s">
        <v>92</v>
      </c>
      <c r="B50" s="55" t="s">
        <v>800</v>
      </c>
      <c r="C50" s="180">
        <v>21</v>
      </c>
      <c r="D50" s="178"/>
      <c r="E50" s="180"/>
      <c r="F50" s="180"/>
      <c r="G50" s="178"/>
      <c r="H50" s="180"/>
      <c r="I50" s="180"/>
      <c r="J50" s="71">
        <f>SUM(C50)+F50+I50</f>
        <v>21</v>
      </c>
      <c r="K50" s="71">
        <f>SUM(D50)+G50</f>
        <v>0</v>
      </c>
      <c r="L50" s="71">
        <f>SUM(E50)+H50</f>
        <v>0</v>
      </c>
      <c r="M50" s="70">
        <f>SUM(J50)+K50+L50</f>
        <v>21</v>
      </c>
      <c r="N50" s="139" t="str">
        <f>IF(ISNA(VLOOKUP(A50,Légende!$H:$J,3,FALSE)),"",VLOOKUP(A50,Légende!$H:$J,3,FALSE))</f>
        <v>LE BOISÉ</v>
      </c>
      <c r="P50" s="111">
        <f>IF(OR($J50="",$J50=0),"",RANK($J50,$J$5:$J$185,0))</f>
        <v>46</v>
      </c>
      <c r="Q50" s="111" t="str">
        <f>IF(OR($K50="",$K50=0),"",RANK($K50,$K$5:$K$185,0))</f>
        <v/>
      </c>
      <c r="R50" s="111" t="str">
        <f>IF(OR($L50="",$L50=0),"",RANK($L50,$L$5:$L$185,0))</f>
        <v/>
      </c>
      <c r="S50" s="111">
        <f>IF(OR($M50="",$M50=0),"",RANK($M50,$M$5:$M$185,0))</f>
        <v>46</v>
      </c>
      <c r="T50" s="112" t="str">
        <f>IF(ISBLANK(A50),"",IF(ISNA(VLOOKUP(VLOOKUP($A50,Légende!$H:$J,3,FALSE),NOM_CM2,1,FALSE)),"AJOUTER L'ÉCOLE DANS LA SECTION 2",""))</f>
        <v/>
      </c>
      <c r="V50" t="str">
        <f>IF(N50=VLOOKUP(N50,Centre!$N$18:$N$27,1,FALSE),"OK","ATTENTION")</f>
        <v>OK</v>
      </c>
    </row>
    <row r="51" spans="1:22" ht="15.75" x14ac:dyDescent="0.25">
      <c r="A51" s="132" t="s">
        <v>25</v>
      </c>
      <c r="B51" s="55" t="s">
        <v>794</v>
      </c>
      <c r="C51" s="180">
        <v>21</v>
      </c>
      <c r="D51" s="178"/>
      <c r="E51" s="180"/>
      <c r="F51" s="180"/>
      <c r="G51" s="178"/>
      <c r="H51" s="180"/>
      <c r="I51" s="180"/>
      <c r="J51" s="71">
        <f>SUM(C51)+F51+I51</f>
        <v>21</v>
      </c>
      <c r="K51" s="71">
        <f>SUM(D51)+G51</f>
        <v>0</v>
      </c>
      <c r="L51" s="71">
        <f>SUM(E51)+H51</f>
        <v>0</v>
      </c>
      <c r="M51" s="70">
        <f>SUM(J51)+K51+L51</f>
        <v>21</v>
      </c>
      <c r="N51" s="139" t="str">
        <f>IF(ISNA(VLOOKUP(A51,Légende!$H:$J,3,FALSE)),"",VLOOKUP(A51,Légende!$H:$J,3,FALSE))</f>
        <v>TANDEM</v>
      </c>
      <c r="P51" s="111">
        <f>IF(OR($J51="",$J51=0),"",RANK($J51,$J$5:$J$118,0))</f>
        <v>46</v>
      </c>
      <c r="Q51" s="111" t="str">
        <f>IF(OR($K51="",$K51=0),"",RANK($K51,$K$5:$K$118,0))</f>
        <v/>
      </c>
      <c r="R51" s="111" t="str">
        <f>IF(OR($L51="",$L51=0),"",RANK($L51,$L$5:$L$118,0))</f>
        <v/>
      </c>
      <c r="S51" s="111">
        <f>IF(OR($M51="",$M51=0),"",RANK($M51,$M$5:$M$118,0))</f>
        <v>46</v>
      </c>
      <c r="T51" s="112"/>
      <c r="V51" t="str">
        <f>IF(N51=VLOOKUP(N51,Centre!$P$6:$P$16,1,FALSE),"OK","ATTENTION")</f>
        <v>OK</v>
      </c>
    </row>
    <row r="52" spans="1:22" ht="15.75" x14ac:dyDescent="0.25">
      <c r="A52" s="132" t="s">
        <v>25</v>
      </c>
      <c r="B52" s="55" t="s">
        <v>814</v>
      </c>
      <c r="C52" s="180">
        <v>21</v>
      </c>
      <c r="D52" s="178"/>
      <c r="E52" s="180"/>
      <c r="F52" s="180"/>
      <c r="G52" s="178"/>
      <c r="H52" s="180"/>
      <c r="I52" s="180"/>
      <c r="J52" s="71">
        <f>SUM(C52)+F52+I52</f>
        <v>21</v>
      </c>
      <c r="K52" s="71">
        <f>SUM(D52)+G52</f>
        <v>0</v>
      </c>
      <c r="L52" s="71">
        <f>SUM(E52)+H52</f>
        <v>0</v>
      </c>
      <c r="M52" s="70">
        <f>SUM(J52)+K52+L52</f>
        <v>21</v>
      </c>
      <c r="N52" s="139" t="str">
        <f>IF(ISNA(VLOOKUP(A52,Légende!$H:$J,3,FALSE)),"",VLOOKUP(A52,Légende!$H:$J,3,FALSE))</f>
        <v>TANDEM</v>
      </c>
      <c r="P52" s="111">
        <f>IF(OR($J52="",$J52=0),"",RANK($J52,$J$5:$J$118,0))</f>
        <v>46</v>
      </c>
      <c r="Q52" s="111" t="str">
        <f>IF(OR($K52="",$K52=0),"",RANK($K52,$K$5:$K$118,0))</f>
        <v/>
      </c>
      <c r="R52" s="111" t="str">
        <f>IF(OR($L52="",$L52=0),"",RANK($L52,$L$5:$L$118,0))</f>
        <v/>
      </c>
      <c r="S52" s="111">
        <f>IF(OR($M52="",$M52=0),"",RANK($M52,$M$5:$M$118,0))</f>
        <v>46</v>
      </c>
      <c r="T52" s="112"/>
      <c r="V52" t="str">
        <f>IF(N52=VLOOKUP(N52,Centre!$P$6:$P$16,1,FALSE),"OK","ATTENTION")</f>
        <v>OK</v>
      </c>
    </row>
    <row r="53" spans="1:22" ht="15.75" x14ac:dyDescent="0.25">
      <c r="A53" s="132" t="s">
        <v>17</v>
      </c>
      <c r="B53" s="55" t="s">
        <v>702</v>
      </c>
      <c r="C53" s="180">
        <v>20</v>
      </c>
      <c r="D53" s="178"/>
      <c r="E53" s="180"/>
      <c r="F53" s="180"/>
      <c r="G53" s="178"/>
      <c r="H53" s="180"/>
      <c r="I53" s="180"/>
      <c r="J53" s="71">
        <f>SUM(C53)+F53+I53</f>
        <v>20</v>
      </c>
      <c r="K53" s="71">
        <f>SUM(D53)+G53</f>
        <v>0</v>
      </c>
      <c r="L53" s="71">
        <f>SUM(E53)+H53</f>
        <v>0</v>
      </c>
      <c r="M53" s="70">
        <f>SUM(J53)+K53+L53</f>
        <v>20</v>
      </c>
      <c r="N53" s="139" t="str">
        <f>IF(ISNA(VLOOKUP(A53,Légende!$H:$J,3,FALSE)),"",VLOOKUP(A53,Légende!$H:$J,3,FALSE))</f>
        <v>LA SAMARE</v>
      </c>
      <c r="P53" s="111">
        <f>IF(OR($J53="",$J53=0),"",RANK($J53,$J$5:$J$118,0))</f>
        <v>49</v>
      </c>
      <c r="Q53" s="111" t="str">
        <f>IF(OR($K53="",$K53=0),"",RANK($K53,$K$5:$K$118,0))</f>
        <v/>
      </c>
      <c r="R53" s="111" t="str">
        <f>IF(OR($L53="",$L53=0),"",RANK($L53,$L$5:$L$118,0))</f>
        <v/>
      </c>
      <c r="S53" s="111">
        <f>IF(OR($M53="",$M53=0),"",RANK($M53,$M$5:$M$118,0))</f>
        <v>49</v>
      </c>
      <c r="T53" s="112" t="str">
        <f>IF(ISBLANK(A53),"",IF(ISNA(VLOOKUP(VLOOKUP($A53,Légende!$H:$J,3,FALSE),NOM_BM2,1,FALSE)),"AJOUTER L'ÉCOLE DANS LA SECTION 2",""))</f>
        <v/>
      </c>
      <c r="V53" t="str">
        <f>IF(N53=VLOOKUP(N53,Centre!$P$6:$P$16,1,FALSE),"OK","ATTENTION")</f>
        <v>OK</v>
      </c>
    </row>
    <row r="54" spans="1:22" ht="15.75" x14ac:dyDescent="0.25">
      <c r="A54" s="33" t="s">
        <v>3</v>
      </c>
      <c r="B54" s="55" t="s">
        <v>767</v>
      </c>
      <c r="C54" s="180">
        <v>20</v>
      </c>
      <c r="D54" s="178"/>
      <c r="E54" s="180"/>
      <c r="F54" s="180"/>
      <c r="G54" s="178"/>
      <c r="H54" s="180"/>
      <c r="I54" s="180"/>
      <c r="J54" s="71">
        <f>SUM(C54)+F54+I54</f>
        <v>20</v>
      </c>
      <c r="K54" s="71">
        <f>SUM(D54)+G54</f>
        <v>0</v>
      </c>
      <c r="L54" s="71">
        <f>SUM(E54)+H54</f>
        <v>0</v>
      </c>
      <c r="M54" s="70">
        <f>SUM(J54)+K54+L54</f>
        <v>20</v>
      </c>
      <c r="N54" s="139" t="str">
        <f>IF(ISNA(VLOOKUP(A54,Légende!$H:$J,3,FALSE)),"",VLOOKUP(A54,Légende!$H:$J,3,FALSE))</f>
        <v>DU BOSQUET</v>
      </c>
      <c r="P54" s="220">
        <f>IF(OR($J54="",$J54=0),"",RANK($J54,$J$5:$J$157,0))</f>
        <v>49</v>
      </c>
      <c r="Q54" s="220" t="str">
        <f>IF(OR($K54="",$K54=0),"",RANK($K54,$K$5:$K$157,0))</f>
        <v/>
      </c>
      <c r="R54" s="220" t="str">
        <f>IF(OR($L54="",$L54=0),"",RANK($L54,$L$5:$L$157,0))</f>
        <v/>
      </c>
      <c r="S54" s="220">
        <f>IF(OR($M54="",$M54=0),"",RANK($M54,$M$5:$M$157,0))</f>
        <v>49</v>
      </c>
      <c r="T54" s="112"/>
      <c r="V54" t="str">
        <f>IF(N54=VLOOKUP(N54,Centre!$R$18:$R$28,1,FALSE),"OK","ATTENTION")</f>
        <v>OK</v>
      </c>
    </row>
    <row r="55" spans="1:22" ht="15.75" x14ac:dyDescent="0.25">
      <c r="A55" s="132" t="s">
        <v>163</v>
      </c>
      <c r="B55" s="55" t="s">
        <v>717</v>
      </c>
      <c r="C55" s="180">
        <v>19</v>
      </c>
      <c r="D55" s="178"/>
      <c r="E55" s="180"/>
      <c r="F55" s="180"/>
      <c r="G55" s="178"/>
      <c r="H55" s="180"/>
      <c r="I55" s="180"/>
      <c r="J55" s="71">
        <f>SUM(C55)+F55+I55</f>
        <v>19</v>
      </c>
      <c r="K55" s="71">
        <f>SUM(D55)+G55</f>
        <v>0</v>
      </c>
      <c r="L55" s="71">
        <f>SUM(E55)+H55</f>
        <v>0</v>
      </c>
      <c r="M55" s="70">
        <f>SUM(J55)+K55+L55</f>
        <v>19</v>
      </c>
      <c r="N55" s="139" t="str">
        <f>IF(ISNA(VLOOKUP(A55,Légende!$H:$J,3,FALSE)),"",VLOOKUP(A55,Légende!$H:$J,3,FALSE))</f>
        <v>STE-MARIE</v>
      </c>
      <c r="P55" s="111">
        <f>IF(OR($J55="",$J55=0),"",RANK($J55,$J$5:$J$118,0))</f>
        <v>51</v>
      </c>
      <c r="Q55" s="111" t="str">
        <f>IF(OR($K55="",$K55=0),"",RANK($K55,$K$5:$K$118,0))</f>
        <v/>
      </c>
      <c r="R55" s="111" t="str">
        <f>IF(OR($L55="",$L55=0),"",RANK($L55,$L$5:$L$118,0))</f>
        <v/>
      </c>
      <c r="S55" s="111">
        <f>IF(OR($M55="",$M55=0),"",RANK($M55,$M$5:$M$118,0))</f>
        <v>51</v>
      </c>
      <c r="T55" s="112"/>
      <c r="V55" t="str">
        <f>IF(N55=VLOOKUP(N55,Centre!$P$6:$P$16,1,FALSE),"OK","ATTENTION")</f>
        <v>OK</v>
      </c>
    </row>
    <row r="56" spans="1:22" ht="15.75" x14ac:dyDescent="0.25">
      <c r="A56" s="132" t="s">
        <v>1</v>
      </c>
      <c r="B56" s="55" t="s">
        <v>787</v>
      </c>
      <c r="C56" s="180">
        <v>19</v>
      </c>
      <c r="D56" s="178"/>
      <c r="E56" s="180"/>
      <c r="F56" s="180"/>
      <c r="G56" s="178"/>
      <c r="H56" s="180"/>
      <c r="I56" s="180"/>
      <c r="J56" s="71">
        <f>SUM(C56)+F56+I56</f>
        <v>19</v>
      </c>
      <c r="K56" s="71">
        <f>SUM(D56)+G56</f>
        <v>0</v>
      </c>
      <c r="L56" s="71">
        <f>SUM(E56)+H56</f>
        <v>0</v>
      </c>
      <c r="M56" s="70">
        <f>SUM(J56)+K56+L56</f>
        <v>19</v>
      </c>
      <c r="N56" s="139" t="str">
        <f>IF(ISNA(VLOOKUP(A56,Légende!$H:$J,3,FALSE)),"",VLOOKUP(A56,Légende!$H:$J,3,FALSE))</f>
        <v>CLARÉTAIN</v>
      </c>
      <c r="P56" s="111">
        <f>IF(OR($J56="",$J56=0),"",RANK($J56,$J$5:$J$118,0))</f>
        <v>51</v>
      </c>
      <c r="Q56" s="111" t="str">
        <f>IF(OR($K56="",$K56=0),"",RANK($K56,$K$5:$K$118,0))</f>
        <v/>
      </c>
      <c r="R56" s="111" t="str">
        <f>IF(OR($L56="",$L56=0),"",RANK($L56,$L$5:$L$118,0))</f>
        <v/>
      </c>
      <c r="S56" s="111">
        <f>IF(OR($M56="",$M56=0),"",RANK($M56,$M$5:$M$118,0))</f>
        <v>51</v>
      </c>
      <c r="T56" s="112" t="str">
        <f>IF(ISBLANK(A56),"",IF(ISNA(VLOOKUP(VLOOKUP($A56,Légende!$H:$J,3,FALSE),NOM_BM2,1,FALSE)),"AJOUTER L'ÉCOLE DANS LA SECTION 2",""))</f>
        <v/>
      </c>
      <c r="V56" t="str">
        <f>IF(N56=VLOOKUP(N56,Centre!$P$6:$P$16,1,FALSE),"OK","ATTENTION")</f>
        <v>OK</v>
      </c>
    </row>
    <row r="57" spans="1:22" ht="15.75" x14ac:dyDescent="0.25">
      <c r="A57" s="132" t="s">
        <v>20</v>
      </c>
      <c r="B57" s="55" t="s">
        <v>740</v>
      </c>
      <c r="C57" s="180">
        <v>18</v>
      </c>
      <c r="D57" s="178"/>
      <c r="E57" s="180"/>
      <c r="F57" s="180"/>
      <c r="G57" s="178"/>
      <c r="H57" s="180"/>
      <c r="I57" s="180"/>
      <c r="J57" s="71">
        <f>SUM(C57)+F57+I57</f>
        <v>18</v>
      </c>
      <c r="K57" s="71">
        <f>SUM(D57)+G57</f>
        <v>0</v>
      </c>
      <c r="L57" s="71">
        <f>SUM(E57)+H57</f>
        <v>0</v>
      </c>
      <c r="M57" s="70">
        <f>SUM(J57)+K57+L57</f>
        <v>18</v>
      </c>
      <c r="N57" s="139" t="str">
        <f>IF(ISNA(VLOOKUP(A57,Légende!$H:$J,3,FALSE)),"",VLOOKUP(A57,Légende!$H:$J,3,FALSE))</f>
        <v>MONIQUE-PROULX</v>
      </c>
      <c r="P57" s="111">
        <f>IF(OR($J57="",$J57=0),"",RANK($J57,$J$5:$J$118,0))</f>
        <v>53</v>
      </c>
      <c r="Q57" s="111" t="str">
        <f>IF(OR($K57="",$K57=0),"",RANK($K57,$K$5:$K$118,0))</f>
        <v/>
      </c>
      <c r="R57" s="111" t="str">
        <f>IF(OR($L57="",$L57=0),"",RANK($L57,$L$5:$L$118,0))</f>
        <v/>
      </c>
      <c r="S57" s="111">
        <f>IF(OR($M57="",$M57=0),"",RANK($M57,$M$5:$M$118,0))</f>
        <v>53</v>
      </c>
      <c r="T57" s="112" t="str">
        <f>IF(ISBLANK(A57),"",IF(ISNA(VLOOKUP(VLOOKUP($A57,Légende!$H:$J,3,FALSE),NOM_BM2,1,FALSE)),"AJOUTER L'ÉCOLE DANS LA SECTION 2",""))</f>
        <v/>
      </c>
      <c r="V57" t="str">
        <f>IF(N57=VLOOKUP(N57,Centre!$P$6:$P$16,1,FALSE),"OK","ATTENTION")</f>
        <v>OK</v>
      </c>
    </row>
    <row r="58" spans="1:22" ht="15.75" x14ac:dyDescent="0.25">
      <c r="A58" s="33" t="s">
        <v>3</v>
      </c>
      <c r="B58" s="55" t="s">
        <v>770</v>
      </c>
      <c r="C58" s="180">
        <v>18</v>
      </c>
      <c r="D58" s="178"/>
      <c r="E58" s="180"/>
      <c r="F58" s="180"/>
      <c r="G58" s="178"/>
      <c r="H58" s="180"/>
      <c r="I58" s="180"/>
      <c r="J58" s="71">
        <f>SUM(C58)+F58+I58</f>
        <v>18</v>
      </c>
      <c r="K58" s="71">
        <f>SUM(D58)+G58</f>
        <v>0</v>
      </c>
      <c r="L58" s="71">
        <f>SUM(E58)+H58</f>
        <v>0</v>
      </c>
      <c r="M58" s="70">
        <f>SUM(J58)+K58+L58</f>
        <v>18</v>
      </c>
      <c r="N58" s="139" t="str">
        <f>IF(ISNA(VLOOKUP(A58,Légende!$H:$J,3,FALSE)),"",VLOOKUP(A58,Légende!$H:$J,3,FALSE))</f>
        <v>DU BOSQUET</v>
      </c>
      <c r="P58" s="220">
        <f>IF(OR($J58="",$J58=0),"",RANK($J58,$J$5:$J$157,0))</f>
        <v>53</v>
      </c>
      <c r="Q58" s="220" t="str">
        <f>IF(OR($K58="",$K58=0),"",RANK($K58,$K$5:$K$157,0))</f>
        <v/>
      </c>
      <c r="R58" s="220" t="str">
        <f>IF(OR($L58="",$L58=0),"",RANK($L58,$L$5:$L$157,0))</f>
        <v/>
      </c>
      <c r="S58" s="220">
        <f>IF(OR($M58="",$M58=0),"",RANK($M58,$M$5:$M$157,0))</f>
        <v>53</v>
      </c>
      <c r="T58" s="112"/>
      <c r="V58" t="str">
        <f>IF(N58=VLOOKUP(N58,Centre!$R$18:$R$28,1,FALSE),"OK","ATTENTION")</f>
        <v>OK</v>
      </c>
    </row>
    <row r="59" spans="1:22" ht="15.75" x14ac:dyDescent="0.25">
      <c r="A59" s="132" t="s">
        <v>163</v>
      </c>
      <c r="B59" s="55" t="s">
        <v>718</v>
      </c>
      <c r="C59" s="180">
        <v>17</v>
      </c>
      <c r="D59" s="178"/>
      <c r="E59" s="180"/>
      <c r="F59" s="180"/>
      <c r="G59" s="178"/>
      <c r="H59" s="180"/>
      <c r="I59" s="180"/>
      <c r="J59" s="71">
        <f>SUM(C59)+F59+I59</f>
        <v>17</v>
      </c>
      <c r="K59" s="71">
        <f>SUM(D59)+G59</f>
        <v>0</v>
      </c>
      <c r="L59" s="71">
        <f>SUM(E59)+H59</f>
        <v>0</v>
      </c>
      <c r="M59" s="70">
        <f>SUM(J59)+K59+L59</f>
        <v>17</v>
      </c>
      <c r="N59" s="139" t="str">
        <f>IF(ISNA(VLOOKUP(A59,Légende!$H:$J,3,FALSE)),"",VLOOKUP(A59,Légende!$H:$J,3,FALSE))</f>
        <v>STE-MARIE</v>
      </c>
      <c r="P59" s="111">
        <f>IF(OR($J59="",$J59=0),"",RANK($J59,$J$5:$J$118,0))</f>
        <v>55</v>
      </c>
      <c r="Q59" s="111" t="str">
        <f>IF(OR($K59="",$K59=0),"",RANK($K59,$K$5:$K$118,0))</f>
        <v/>
      </c>
      <c r="R59" s="111" t="str">
        <f>IF(OR($L59="",$L59=0),"",RANK($L59,$L$5:$L$118,0))</f>
        <v/>
      </c>
      <c r="S59" s="111">
        <f>IF(OR($M59="",$M59=0),"",RANK($M59,$M$5:$M$118,0))</f>
        <v>55</v>
      </c>
      <c r="T59" s="112"/>
      <c r="V59" t="str">
        <f>IF(N59=VLOOKUP(N59,Centre!$P$6:$P$16,1,FALSE),"OK","ATTENTION")</f>
        <v>OK</v>
      </c>
    </row>
    <row r="60" spans="1:22" ht="15.75" x14ac:dyDescent="0.25">
      <c r="A60" s="132" t="s">
        <v>25</v>
      </c>
      <c r="B60" s="56" t="s">
        <v>815</v>
      </c>
      <c r="C60" s="180">
        <v>17</v>
      </c>
      <c r="D60" s="178"/>
      <c r="E60" s="180"/>
      <c r="F60" s="180"/>
      <c r="G60" s="178"/>
      <c r="H60" s="180"/>
      <c r="I60" s="180"/>
      <c r="J60" s="71">
        <f>SUM(C60)+F60+I60</f>
        <v>17</v>
      </c>
      <c r="K60" s="71">
        <f>SUM(D60)+G60</f>
        <v>0</v>
      </c>
      <c r="L60" s="71">
        <f>SUM(E60)+H60</f>
        <v>0</v>
      </c>
      <c r="M60" s="70">
        <f>SUM(J60)+K60+L60</f>
        <v>17</v>
      </c>
      <c r="N60" s="139" t="str">
        <f>IF(ISNA(VLOOKUP(A60,Légende!$H:$J,3,FALSE)),"",VLOOKUP(A60,Légende!$H:$J,3,FALSE))</f>
        <v>TANDEM</v>
      </c>
      <c r="P60" s="111">
        <f>IF(OR($J60="",$J60=0),"",RANK($J60,$J$5:$J$118,0))</f>
        <v>55</v>
      </c>
      <c r="Q60" s="111" t="str">
        <f>IF(OR($K60="",$K60=0),"",RANK($K60,$K$5:$K$118,0))</f>
        <v/>
      </c>
      <c r="R60" s="111" t="str">
        <f>IF(OR($L60="",$L60=0),"",RANK($L60,$L$5:$L$118,0))</f>
        <v/>
      </c>
      <c r="S60" s="111">
        <f>IF(OR($M60="",$M60=0),"",RANK($M60,$M$5:$M$118,0))</f>
        <v>55</v>
      </c>
      <c r="T60" s="112"/>
      <c r="V60" t="str">
        <f>IF(N60=VLOOKUP(N60,Centre!$P$6:$P$16,1,FALSE),"OK","ATTENTION")</f>
        <v>OK</v>
      </c>
    </row>
    <row r="61" spans="1:22" ht="15.75" x14ac:dyDescent="0.25">
      <c r="A61" s="132" t="s">
        <v>16</v>
      </c>
      <c r="B61" s="56" t="s">
        <v>694</v>
      </c>
      <c r="C61" s="180">
        <v>16</v>
      </c>
      <c r="D61" s="178"/>
      <c r="E61" s="180"/>
      <c r="F61" s="180"/>
      <c r="G61" s="178"/>
      <c r="H61" s="180"/>
      <c r="I61" s="180"/>
      <c r="J61" s="71">
        <f>SUM(C61)+F61+I61</f>
        <v>16</v>
      </c>
      <c r="K61" s="71">
        <f>SUM(D61)+G61</f>
        <v>0</v>
      </c>
      <c r="L61" s="71">
        <f>SUM(E61)+H61</f>
        <v>0</v>
      </c>
      <c r="M61" s="70">
        <f>SUM(J61)+K61+L61</f>
        <v>16</v>
      </c>
      <c r="N61" s="139" t="str">
        <f>IF(ISNA(VLOOKUP(A61,Légende!$H:$J,3,FALSE)),"",VLOOKUP(A61,Légende!$H:$J,3,FALSE))</f>
        <v>MARIE-RIVIER</v>
      </c>
      <c r="P61" s="111">
        <f>IF(OR($J61="",$J61=0),"",RANK($J61,$J$5:$J$118,0))</f>
        <v>57</v>
      </c>
      <c r="Q61" s="111" t="str">
        <f>IF(OR($K61="",$K61=0),"",RANK($K61,$K$5:$K$118,0))</f>
        <v/>
      </c>
      <c r="R61" s="111" t="str">
        <f>IF(OR($L61="",$L61=0),"",RANK($L61,$L$5:$L$118,0))</f>
        <v/>
      </c>
      <c r="S61" s="111">
        <f>IF(OR($M61="",$M61=0),"",RANK($M61,$M$5:$M$118,0))</f>
        <v>57</v>
      </c>
      <c r="T61" s="112" t="str">
        <f>IF(ISBLANK(A61),"",IF(ISNA(VLOOKUP(VLOOKUP($A61,Légende!$H:$J,3,FALSE),NOM_BM2,1,FALSE)),"AJOUTER L'ÉCOLE DANS LA SECTION 2",""))</f>
        <v/>
      </c>
      <c r="V61" t="str">
        <f>IF(N61=VLOOKUP(N61,Centre!$P$6:$P$16,1,FALSE),"OK","ATTENTION")</f>
        <v>OK</v>
      </c>
    </row>
    <row r="62" spans="1:22" ht="15.75" x14ac:dyDescent="0.25">
      <c r="A62" s="33" t="s">
        <v>103</v>
      </c>
      <c r="B62" s="56" t="s">
        <v>715</v>
      </c>
      <c r="C62" s="180">
        <v>16</v>
      </c>
      <c r="D62" s="178"/>
      <c r="E62" s="180"/>
      <c r="F62" s="180"/>
      <c r="G62" s="178"/>
      <c r="H62" s="180"/>
      <c r="I62" s="180"/>
      <c r="J62" s="71">
        <f>SUM(C62)+F62+I62</f>
        <v>16</v>
      </c>
      <c r="K62" s="71">
        <f>SUM(D62)+G62</f>
        <v>0</v>
      </c>
      <c r="L62" s="71">
        <f>SUM(E62)+H62</f>
        <v>0</v>
      </c>
      <c r="M62" s="70">
        <f>SUM(J62)+K62+L62</f>
        <v>16</v>
      </c>
      <c r="N62" s="139" t="str">
        <f>IF(ISNA(VLOOKUP(A62,Légende!$H:$J,3,FALSE)),"",VLOOKUP(A62,Légende!$H:$J,3,FALSE))</f>
        <v>JEANNE-MANCE</v>
      </c>
      <c r="P62" s="111">
        <f>IF(OR($J62="",$J62=0),"",RANK($J62,$J$5:$J$193,0))</f>
        <v>57</v>
      </c>
      <c r="Q62" s="111" t="str">
        <f>IF(OR($K62="",$K62=0),"",RANK($K62,$K$5:$K$193,0))</f>
        <v/>
      </c>
      <c r="R62" s="111" t="str">
        <f>IF(OR($L62="",$L62=0),"",RANK($L62,$L$5:$L$193,0))</f>
        <v/>
      </c>
      <c r="S62" s="111">
        <f>IF(OR($M62="",$M62=0),"",RANK($M62,$M$5:$M$193,0))</f>
        <v>57</v>
      </c>
      <c r="T62" s="112" t="str">
        <f>IF(ISBLANK(A62),"",IF(ISNA(VLOOKUP(VLOOKUP($A62,Légende!$H:$J,3,FALSE),NOM_CM2,1,FALSE)),"AJOUTER L'ÉCOLE DANS LA SECTION 2",""))</f>
        <v/>
      </c>
      <c r="V62" t="str">
        <f>IF(N62=VLOOKUP(N62,Centre!$P$6:$P$16,1,FALSE),"OK","ATTENTION")</f>
        <v>OK</v>
      </c>
    </row>
    <row r="63" spans="1:22" ht="15.75" x14ac:dyDescent="0.25">
      <c r="A63" s="132" t="s">
        <v>25</v>
      </c>
      <c r="B63" s="238" t="s">
        <v>816</v>
      </c>
      <c r="C63" s="180">
        <v>16</v>
      </c>
      <c r="D63" s="178"/>
      <c r="E63" s="180"/>
      <c r="F63" s="180"/>
      <c r="G63" s="178"/>
      <c r="H63" s="180"/>
      <c r="I63" s="180"/>
      <c r="J63" s="71">
        <f>SUM(C63)+F63+I63</f>
        <v>16</v>
      </c>
      <c r="K63" s="71">
        <f>SUM(D63)+G63</f>
        <v>0</v>
      </c>
      <c r="L63" s="71">
        <f>SUM(E63)+H63</f>
        <v>0</v>
      </c>
      <c r="M63" s="70">
        <f>SUM(J63)+K63+L63</f>
        <v>16</v>
      </c>
      <c r="N63" s="139" t="str">
        <f>IF(ISNA(VLOOKUP(A63,Légende!$H:$J,3,FALSE)),"",VLOOKUP(A63,Légende!$H:$J,3,FALSE))</f>
        <v>TANDEM</v>
      </c>
      <c r="P63" s="111">
        <f>IF(OR($J63="",$J63=0),"",RANK($J63,$J$5:$J$118,0))</f>
        <v>57</v>
      </c>
      <c r="Q63" s="111" t="str">
        <f>IF(OR($K63="",$K63=0),"",RANK($K63,$K$5:$K$118,0))</f>
        <v/>
      </c>
      <c r="R63" s="111" t="str">
        <f>IF(OR($L63="",$L63=0),"",RANK($L63,$L$5:$L$118,0))</f>
        <v/>
      </c>
      <c r="S63" s="111">
        <f>IF(OR($M63="",$M63=0),"",RANK($M63,$M$5:$M$118,0))</f>
        <v>57</v>
      </c>
      <c r="T63" s="112"/>
      <c r="V63" t="str">
        <f>IF(N63=VLOOKUP(N63,Centre!$P$6:$P$16,1,FALSE),"OK","ATTENTION")</f>
        <v>OK</v>
      </c>
    </row>
    <row r="64" spans="1:22" ht="15.75" x14ac:dyDescent="0.25">
      <c r="A64" s="132" t="s">
        <v>16</v>
      </c>
      <c r="B64" s="97" t="s">
        <v>691</v>
      </c>
      <c r="C64" s="180">
        <v>15</v>
      </c>
      <c r="D64" s="178"/>
      <c r="E64" s="180"/>
      <c r="F64" s="180"/>
      <c r="G64" s="178"/>
      <c r="H64" s="180"/>
      <c r="I64" s="180"/>
      <c r="J64" s="71">
        <f>SUM(C64)+F64+I64</f>
        <v>15</v>
      </c>
      <c r="K64" s="71">
        <f>SUM(D64)+G64</f>
        <v>0</v>
      </c>
      <c r="L64" s="71">
        <f>SUM(E64)+H64</f>
        <v>0</v>
      </c>
      <c r="M64" s="70">
        <f>SUM(J64)+K64+L64</f>
        <v>15</v>
      </c>
      <c r="N64" s="139" t="str">
        <f>IF(ISNA(VLOOKUP(A64,Légende!$H:$J,3,FALSE)),"",VLOOKUP(A64,Légende!$H:$J,3,FALSE))</f>
        <v>MARIE-RIVIER</v>
      </c>
      <c r="P64" s="111">
        <f>IF(OR($J64="",$J64=0),"",RANK($J64,$J$5:$J$118,0))</f>
        <v>60</v>
      </c>
      <c r="Q64" s="111" t="str">
        <f>IF(OR($K64="",$K64=0),"",RANK($K64,$K$5:$K$118,0))</f>
        <v/>
      </c>
      <c r="R64" s="111" t="str">
        <f>IF(OR($L64="",$L64=0),"",RANK($L64,$L$5:$L$118,0))</f>
        <v/>
      </c>
      <c r="S64" s="111">
        <f>IF(OR($M64="",$M64=0),"",RANK($M64,$M$5:$M$118,0))</f>
        <v>60</v>
      </c>
      <c r="T64" s="112" t="str">
        <f>IF(ISBLANK(A64),"",IF(ISNA(VLOOKUP(VLOOKUP($A64,Légende!$H:$J,3,FALSE),NOM_BM2,1,FALSE)),"AJOUTER L'ÉCOLE DANS LA SECTION 2",""))</f>
        <v/>
      </c>
      <c r="V64" t="str">
        <f>IF(N64=VLOOKUP(N64,Centre!$P$6:$P$16,1,FALSE),"OK","ATTENTION")</f>
        <v>OK</v>
      </c>
    </row>
    <row r="65" spans="1:22" ht="15.75" x14ac:dyDescent="0.25">
      <c r="A65" s="132" t="s">
        <v>17</v>
      </c>
      <c r="B65" s="56" t="s">
        <v>700</v>
      </c>
      <c r="C65" s="180">
        <v>15</v>
      </c>
      <c r="D65" s="178"/>
      <c r="E65" s="180"/>
      <c r="F65" s="180"/>
      <c r="G65" s="178"/>
      <c r="H65" s="180"/>
      <c r="I65" s="180"/>
      <c r="J65" s="71">
        <f>SUM(C65)+F65+I65</f>
        <v>15</v>
      </c>
      <c r="K65" s="71">
        <f>SUM(D65)+G65</f>
        <v>0</v>
      </c>
      <c r="L65" s="71">
        <f>SUM(E65)+H65</f>
        <v>0</v>
      </c>
      <c r="M65" s="70">
        <f>SUM(J65)+K65+L65</f>
        <v>15</v>
      </c>
      <c r="N65" s="139" t="str">
        <f>IF(ISNA(VLOOKUP(A65,Légende!$H:$J,3,FALSE)),"",VLOOKUP(A65,Légende!$H:$J,3,FALSE))</f>
        <v>LA SAMARE</v>
      </c>
      <c r="P65" s="111">
        <f>IF(OR($J65="",$J65=0),"",RANK($J65,$J$5:$J$118,0))</f>
        <v>60</v>
      </c>
      <c r="Q65" s="111" t="str">
        <f>IF(OR($K65="",$K65=0),"",RANK($K65,$K$5:$K$118,0))</f>
        <v/>
      </c>
      <c r="R65" s="111" t="str">
        <f>IF(OR($L65="",$L65=0),"",RANK($L65,$L$5:$L$118,0))</f>
        <v/>
      </c>
      <c r="S65" s="111">
        <f>IF(OR($M65="",$M65=0),"",RANK($M65,$M$5:$M$118,0))</f>
        <v>60</v>
      </c>
      <c r="T65" s="112" t="str">
        <f>IF(ISBLANK(A65),"",IF(ISNA(VLOOKUP(VLOOKUP($A65,Légende!$H:$J,3,FALSE),NOM_BM2,1,FALSE)),"AJOUTER L'ÉCOLE DANS LA SECTION 2",""))</f>
        <v/>
      </c>
      <c r="V65" t="str">
        <f>IF(N65=VLOOKUP(N65,Centre!$P$6:$P$16,1,FALSE),"OK","ATTENTION")</f>
        <v>OK</v>
      </c>
    </row>
    <row r="66" spans="1:22" ht="15.75" x14ac:dyDescent="0.25">
      <c r="A66" s="132" t="s">
        <v>20</v>
      </c>
      <c r="B66" s="56" t="s">
        <v>737</v>
      </c>
      <c r="C66" s="180">
        <v>15</v>
      </c>
      <c r="D66" s="178"/>
      <c r="E66" s="180"/>
      <c r="F66" s="180"/>
      <c r="G66" s="178"/>
      <c r="H66" s="180"/>
      <c r="I66" s="180"/>
      <c r="J66" s="71">
        <f>SUM(C66)+F66+I66</f>
        <v>15</v>
      </c>
      <c r="K66" s="71">
        <f>SUM(D66)+G66</f>
        <v>0</v>
      </c>
      <c r="L66" s="71">
        <f>SUM(E66)+H66</f>
        <v>0</v>
      </c>
      <c r="M66" s="70">
        <f>SUM(J66)+K66+L66</f>
        <v>15</v>
      </c>
      <c r="N66" s="139" t="str">
        <f>IF(ISNA(VLOOKUP(A66,Légende!$H:$J,3,FALSE)),"",VLOOKUP(A66,Légende!$H:$J,3,FALSE))</f>
        <v>MONIQUE-PROULX</v>
      </c>
      <c r="P66" s="111">
        <f>IF(OR($J66="",$J66=0),"",RANK($J66,$J$5:$J$118,0))</f>
        <v>60</v>
      </c>
      <c r="Q66" s="111" t="str">
        <f>IF(OR($K66="",$K66=0),"",RANK($K66,$K$5:$K$118,0))</f>
        <v/>
      </c>
      <c r="R66" s="111" t="str">
        <f>IF(OR($L66="",$L66=0),"",RANK($L66,$L$5:$L$118,0))</f>
        <v/>
      </c>
      <c r="S66" s="111">
        <f>IF(OR($M66="",$M66=0),"",RANK($M66,$M$5:$M$118,0))</f>
        <v>60</v>
      </c>
      <c r="T66" s="112" t="str">
        <f>IF(ISBLANK(A66),"",IF(ISNA(VLOOKUP(VLOOKUP($A66,Légende!$H:$J,3,FALSE),NOM_BM2,1,FALSE)),"AJOUTER L'ÉCOLE DANS LA SECTION 2",""))</f>
        <v/>
      </c>
      <c r="V66" t="str">
        <f>IF(N66=VLOOKUP(N66,Centre!$P$6:$P$16,1,FALSE),"OK","ATTENTION")</f>
        <v>OK</v>
      </c>
    </row>
    <row r="67" spans="1:22" ht="15.75" x14ac:dyDescent="0.25">
      <c r="A67" s="132" t="s">
        <v>163</v>
      </c>
      <c r="B67" s="56" t="s">
        <v>722</v>
      </c>
      <c r="C67" s="180">
        <v>14</v>
      </c>
      <c r="D67" s="178"/>
      <c r="E67" s="180"/>
      <c r="F67" s="180"/>
      <c r="G67" s="178"/>
      <c r="H67" s="180"/>
      <c r="I67" s="180"/>
      <c r="J67" s="71">
        <f>SUM(C67)+F67+I67</f>
        <v>14</v>
      </c>
      <c r="K67" s="71">
        <f>SUM(D67)+G67</f>
        <v>0</v>
      </c>
      <c r="L67" s="71">
        <f>SUM(E67)+H67</f>
        <v>0</v>
      </c>
      <c r="M67" s="70">
        <f>SUM(J67)+K67+L67</f>
        <v>14</v>
      </c>
      <c r="N67" s="139" t="str">
        <f>IF(ISNA(VLOOKUP(A67,Légende!$H:$J,3,FALSE)),"",VLOOKUP(A67,Légende!$H:$J,3,FALSE))</f>
        <v>STE-MARIE</v>
      </c>
      <c r="P67" s="111">
        <f>IF(OR($J67="",$J67=0),"",RANK($J67,$J$5:$J$118,0))</f>
        <v>63</v>
      </c>
      <c r="Q67" s="111" t="str">
        <f>IF(OR($K67="",$K67=0),"",RANK($K67,$K$5:$K$118,0))</f>
        <v/>
      </c>
      <c r="R67" s="111" t="str">
        <f>IF(OR($L67="",$L67=0),"",RANK($L67,$L$5:$L$118,0))</f>
        <v/>
      </c>
      <c r="S67" s="111">
        <f>IF(OR($M67="",$M67=0),"",RANK($M67,$M$5:$M$118,0))</f>
        <v>63</v>
      </c>
      <c r="T67" s="112" t="str">
        <f>IF(ISBLANK(A67),"",IF(ISNA(VLOOKUP(VLOOKUP($A67,Légende!$H:$J,3,FALSE),NOM_BM2,1,FALSE)),"AJOUTER L'ÉCOLE DANS LA SECTION 2",""))</f>
        <v/>
      </c>
      <c r="V67" t="str">
        <f>IF(N67=VLOOKUP(N67,Centre!$P$6:$P$16,1,FALSE),"OK","ATTENTION")</f>
        <v>OK</v>
      </c>
    </row>
    <row r="68" spans="1:22" ht="15.75" x14ac:dyDescent="0.25">
      <c r="A68" s="33" t="s">
        <v>107</v>
      </c>
      <c r="B68" s="56" t="s">
        <v>781</v>
      </c>
      <c r="C68" s="180">
        <v>14</v>
      </c>
      <c r="D68" s="178"/>
      <c r="E68" s="180"/>
      <c r="F68" s="180"/>
      <c r="G68" s="178"/>
      <c r="H68" s="180"/>
      <c r="I68" s="180"/>
      <c r="J68" s="71">
        <f>SUM(C68)+F68+I68</f>
        <v>14</v>
      </c>
      <c r="K68" s="71">
        <f>SUM(D68)+G68</f>
        <v>0</v>
      </c>
      <c r="L68" s="71">
        <f>SUM(E68)+H68</f>
        <v>0</v>
      </c>
      <c r="M68" s="70">
        <f>SUM(J68)+K68+L68</f>
        <v>14</v>
      </c>
      <c r="N68" s="139" t="str">
        <f>IF(ISNA(VLOOKUP(A68,Légende!$H:$J,3,FALSE)),"",VLOOKUP(A68,Légende!$H:$J,3,FALSE))</f>
        <v>JEAN-RAIMBAULT</v>
      </c>
      <c r="P68" s="220">
        <f>IF(OR($J68="",$J68=0),"",RANK($J68,$J$5:$J$173,0))</f>
        <v>63</v>
      </c>
      <c r="Q68" s="220" t="str">
        <f>IF(OR($K68="",$K68=0),"",RANK($K68,$K$5:$K$173,0))</f>
        <v/>
      </c>
      <c r="R68" s="220" t="str">
        <f>IF(OR($L68="",$L68=0),"",RANK($L68,$L$5:$L$173,0))</f>
        <v/>
      </c>
      <c r="S68" s="220">
        <f>IF(OR($M68="",$M68=0),"",RANK($M68,$M$5:$M$173,0))</f>
        <v>63</v>
      </c>
      <c r="T68" s="112"/>
      <c r="V68" t="str">
        <f>IF(N68=VLOOKUP(N68,Centre!$R$18:$R$28,1,FALSE),"OK","ATTENTION")</f>
        <v>OK</v>
      </c>
    </row>
    <row r="69" spans="1:22" ht="15.75" x14ac:dyDescent="0.25">
      <c r="A69" s="33" t="s">
        <v>107</v>
      </c>
      <c r="B69" s="56" t="s">
        <v>782</v>
      </c>
      <c r="C69" s="180">
        <v>14</v>
      </c>
      <c r="D69" s="178"/>
      <c r="E69" s="180"/>
      <c r="F69" s="180"/>
      <c r="G69" s="178"/>
      <c r="H69" s="180"/>
      <c r="I69" s="180"/>
      <c r="J69" s="71">
        <f>SUM(C69)+F69+I69</f>
        <v>14</v>
      </c>
      <c r="K69" s="71">
        <f>SUM(D69)+G69</f>
        <v>0</v>
      </c>
      <c r="L69" s="71">
        <f>SUM(E69)+H69</f>
        <v>0</v>
      </c>
      <c r="M69" s="70">
        <f>SUM(J69)+K69+L69</f>
        <v>14</v>
      </c>
      <c r="N69" s="139" t="str">
        <f>IF(ISNA(VLOOKUP(A69,Légende!$H:$J,3,FALSE)),"",VLOOKUP(A69,Légende!$H:$J,3,FALSE))</f>
        <v>JEAN-RAIMBAULT</v>
      </c>
      <c r="P69" s="220">
        <f>IF(OR($J69="",$J69=0),"",RANK($J69,$J$5:$J$173,0))</f>
        <v>63</v>
      </c>
      <c r="Q69" s="220" t="str">
        <f>IF(OR($K69="",$K69=0),"",RANK($K69,$K$5:$K$173,0))</f>
        <v/>
      </c>
      <c r="R69" s="220" t="str">
        <f>IF(OR($L69="",$L69=0),"",RANK($L69,$L$5:$L$173,0))</f>
        <v/>
      </c>
      <c r="S69" s="220">
        <f>IF(OR($M69="",$M69=0),"",RANK($M69,$M$5:$M$173,0))</f>
        <v>63</v>
      </c>
      <c r="T69" s="112"/>
      <c r="V69" t="str">
        <f>IF(N69=VLOOKUP(N69,Centre!$R$18:$R$28,1,FALSE),"OK","ATTENTION")</f>
        <v>OK</v>
      </c>
    </row>
    <row r="70" spans="1:22" ht="15.75" x14ac:dyDescent="0.25">
      <c r="A70" s="33" t="s">
        <v>3</v>
      </c>
      <c r="B70" s="56" t="s">
        <v>761</v>
      </c>
      <c r="C70" s="180">
        <v>13</v>
      </c>
      <c r="D70" s="178"/>
      <c r="E70" s="180"/>
      <c r="F70" s="180"/>
      <c r="G70" s="178"/>
      <c r="H70" s="180"/>
      <c r="I70" s="180"/>
      <c r="J70" s="71">
        <f>SUM(C70)+F70+I70</f>
        <v>13</v>
      </c>
      <c r="K70" s="71">
        <f>SUM(D70)+G70</f>
        <v>0</v>
      </c>
      <c r="L70" s="71">
        <f>SUM(E70)+H70</f>
        <v>0</v>
      </c>
      <c r="M70" s="70">
        <f>SUM(J70)+K70+L70</f>
        <v>13</v>
      </c>
      <c r="N70" s="139" t="str">
        <f>IF(ISNA(VLOOKUP(A70,Légende!$H:$J,3,FALSE)),"",VLOOKUP(A70,Légende!$H:$J,3,FALSE))</f>
        <v>DU BOSQUET</v>
      </c>
      <c r="P70" s="220">
        <f>IF(OR($J70="",$J70=0),"",RANK($J70,$J$5:$J$157,0))</f>
        <v>66</v>
      </c>
      <c r="Q70" s="220" t="str">
        <f>IF(OR($K70="",$K70=0),"",RANK($K70,$K$5:$K$157,0))</f>
        <v/>
      </c>
      <c r="R70" s="220" t="str">
        <f>IF(OR($L70="",$L70=0),"",RANK($L70,$L$5:$L$157,0))</f>
        <v/>
      </c>
      <c r="S70" s="220">
        <f>IF(OR($M70="",$M70=0),"",RANK($M70,$M$5:$M$157,0))</f>
        <v>66</v>
      </c>
      <c r="T70" s="112"/>
      <c r="V70" t="str">
        <f>IF(N70=VLOOKUP(N70,Centre!$R$18:$R$28,1,FALSE),"OK","ATTENTION")</f>
        <v>OK</v>
      </c>
    </row>
    <row r="71" spans="1:22" ht="15.75" x14ac:dyDescent="0.25">
      <c r="A71" s="33" t="s">
        <v>3</v>
      </c>
      <c r="B71" s="55" t="s">
        <v>768</v>
      </c>
      <c r="C71" s="180">
        <v>13</v>
      </c>
      <c r="D71" s="178"/>
      <c r="E71" s="180"/>
      <c r="F71" s="180"/>
      <c r="G71" s="178"/>
      <c r="H71" s="180"/>
      <c r="I71" s="180"/>
      <c r="J71" s="71">
        <f>SUM(C71)+F71+I71</f>
        <v>13</v>
      </c>
      <c r="K71" s="71">
        <f>SUM(D71)+G71</f>
        <v>0</v>
      </c>
      <c r="L71" s="71">
        <f>SUM(E71)+H71</f>
        <v>0</v>
      </c>
      <c r="M71" s="70">
        <f>SUM(J71)+K71+L71</f>
        <v>13</v>
      </c>
      <c r="N71" s="139" t="str">
        <f>IF(ISNA(VLOOKUP(A71,Légende!$H:$J,3,FALSE)),"",VLOOKUP(A71,Légende!$H:$J,3,FALSE))</f>
        <v>DU BOSQUET</v>
      </c>
      <c r="P71" s="220">
        <f>IF(OR($J71="",$J71=0),"",RANK($J71,$J$5:$J$157,0))</f>
        <v>66</v>
      </c>
      <c r="Q71" s="220" t="str">
        <f>IF(OR($K71="",$K71=0),"",RANK($K71,$K$5:$K$157,0))</f>
        <v/>
      </c>
      <c r="R71" s="220" t="str">
        <f>IF(OR($L71="",$L71=0),"",RANK($L71,$L$5:$L$157,0))</f>
        <v/>
      </c>
      <c r="S71" s="220">
        <f>IF(OR($M71="",$M71=0),"",RANK($M71,$M$5:$M$157,0))</f>
        <v>66</v>
      </c>
      <c r="T71" s="112"/>
      <c r="V71" t="str">
        <f>IF(N71=VLOOKUP(N71,Centre!$R$18:$R$28,1,FALSE),"OK","ATTENTION")</f>
        <v>OK</v>
      </c>
    </row>
    <row r="72" spans="1:22" ht="15.75" x14ac:dyDescent="0.25">
      <c r="A72" s="132" t="s">
        <v>17</v>
      </c>
      <c r="B72" s="55" t="s">
        <v>703</v>
      </c>
      <c r="C72" s="180"/>
      <c r="D72" s="178"/>
      <c r="E72" s="180"/>
      <c r="F72" s="180"/>
      <c r="G72" s="178"/>
      <c r="H72" s="180"/>
      <c r="I72" s="180"/>
      <c r="J72" s="71">
        <f>SUM(C72)+F72+I72</f>
        <v>0</v>
      </c>
      <c r="K72" s="71">
        <f>SUM(D72)+G72</f>
        <v>0</v>
      </c>
      <c r="L72" s="71">
        <f>SUM(E72)+H72</f>
        <v>0</v>
      </c>
      <c r="M72" s="70">
        <f>SUM(J72)+K72+L72</f>
        <v>0</v>
      </c>
      <c r="N72" s="139" t="str">
        <f>IF(ISNA(VLOOKUP(A72,Légende!$H:$J,3,FALSE)),"",VLOOKUP(A72,Légende!$H:$J,3,FALSE))</f>
        <v>LA SAMARE</v>
      </c>
      <c r="P72" s="111" t="str">
        <f>IF(OR($J72="",$J72=0),"",RANK($J72,$J$5:$J$118,0))</f>
        <v/>
      </c>
      <c r="Q72" s="111" t="str">
        <f>IF(OR($K72="",$K72=0),"",RANK($K72,$K$5:$K$118,0))</f>
        <v/>
      </c>
      <c r="R72" s="111" t="str">
        <f>IF(OR($L72="",$L72=0),"",RANK($L72,$L$5:$L$118,0))</f>
        <v/>
      </c>
      <c r="S72" s="111" t="str">
        <f>IF(OR($M72="",$M72=0),"",RANK($M72,$M$5:$M$118,0))</f>
        <v/>
      </c>
      <c r="T72" s="112" t="str">
        <f>IF(ISBLANK(A72),"",IF(ISNA(VLOOKUP(VLOOKUP($A72,Légende!$H:$J,3,FALSE),NOM_BM2,1,FALSE)),"AJOUTER L'ÉCOLE DANS LA SECTION 2",""))</f>
        <v/>
      </c>
      <c r="V72" t="str">
        <f>IF(N72=VLOOKUP(N72,Centre!$P$6:$P$16,1,FALSE),"OK","ATTENTION")</f>
        <v>OK</v>
      </c>
    </row>
    <row r="73" spans="1:22" ht="15.75" x14ac:dyDescent="0.25">
      <c r="A73" s="132" t="s">
        <v>17</v>
      </c>
      <c r="B73" s="55" t="s">
        <v>705</v>
      </c>
      <c r="C73" s="180"/>
      <c r="D73" s="178"/>
      <c r="E73" s="180"/>
      <c r="F73" s="180"/>
      <c r="G73" s="178"/>
      <c r="H73" s="180"/>
      <c r="I73" s="180"/>
      <c r="J73" s="71">
        <f>SUM(C73)+F73+I73</f>
        <v>0</v>
      </c>
      <c r="K73" s="71">
        <f>SUM(D73)+G73</f>
        <v>0</v>
      </c>
      <c r="L73" s="71">
        <f>SUM(E73)+H73</f>
        <v>0</v>
      </c>
      <c r="M73" s="70">
        <f>SUM(J73)+K73+L73</f>
        <v>0</v>
      </c>
      <c r="N73" s="139" t="str">
        <f>IF(ISNA(VLOOKUP(A73,Légende!$H:$J,3,FALSE)),"",VLOOKUP(A73,Légende!$H:$J,3,FALSE))</f>
        <v>LA SAMARE</v>
      </c>
      <c r="P73" s="111" t="str">
        <f>IF(OR($J73="",$J73=0),"",RANK($J73,$J$5:$J$118,0))</f>
        <v/>
      </c>
      <c r="Q73" s="111" t="str">
        <f>IF(OR($K73="",$K73=0),"",RANK($K73,$K$5:$K$118,0))</f>
        <v/>
      </c>
      <c r="R73" s="111" t="str">
        <f>IF(OR($L73="",$L73=0),"",RANK($L73,$L$5:$L$118,0))</f>
        <v/>
      </c>
      <c r="S73" s="111" t="str">
        <f>IF(OR($M73="",$M73=0),"",RANK($M73,$M$5:$M$118,0))</f>
        <v/>
      </c>
      <c r="T73" s="112" t="str">
        <f>IF(ISBLANK(A73),"",IF(ISNA(VLOOKUP(VLOOKUP($A73,Légende!$H:$J,3,FALSE),NOM_BM2,1,FALSE)),"AJOUTER L'ÉCOLE DANS LA SECTION 2",""))</f>
        <v/>
      </c>
      <c r="V73" t="str">
        <f>IF(N73=VLOOKUP(N73,Centre!$P$6:$P$16,1,FALSE),"OK","ATTENTION")</f>
        <v>OK</v>
      </c>
    </row>
    <row r="74" spans="1:22" ht="15.75" x14ac:dyDescent="0.25">
      <c r="A74" s="132" t="s">
        <v>17</v>
      </c>
      <c r="B74" s="55" t="s">
        <v>709</v>
      </c>
      <c r="C74" s="180"/>
      <c r="D74" s="178"/>
      <c r="E74" s="180"/>
      <c r="F74" s="180"/>
      <c r="G74" s="178"/>
      <c r="H74" s="180"/>
      <c r="I74" s="180"/>
      <c r="J74" s="71">
        <f>SUM(C74)+F74+I74</f>
        <v>0</v>
      </c>
      <c r="K74" s="71">
        <f>SUM(D74)+G74</f>
        <v>0</v>
      </c>
      <c r="L74" s="71">
        <f>SUM(E74)+H74</f>
        <v>0</v>
      </c>
      <c r="M74" s="70">
        <f>SUM(J74)+K74+L74</f>
        <v>0</v>
      </c>
      <c r="N74" s="139" t="str">
        <f>IF(ISNA(VLOOKUP(A74,Légende!$H:$J,3,FALSE)),"",VLOOKUP(A74,Légende!$H:$J,3,FALSE))</f>
        <v>LA SAMARE</v>
      </c>
      <c r="P74" s="111" t="str">
        <f>IF(OR($J74="",$J74=0),"",RANK($J74,$J$5:$J$118,0))</f>
        <v/>
      </c>
      <c r="Q74" s="111" t="str">
        <f>IF(OR($K74="",$K74=0),"",RANK($K74,$K$5:$K$118,0))</f>
        <v/>
      </c>
      <c r="R74" s="111" t="str">
        <f>IF(OR($L74="",$L74=0),"",RANK($L74,$L$5:$L$118,0))</f>
        <v/>
      </c>
      <c r="S74" s="111" t="str">
        <f>IF(OR($M74="",$M74=0),"",RANK($M74,$M$5:$M$118,0))</f>
        <v/>
      </c>
      <c r="T74" s="112" t="str">
        <f>IF(ISBLANK(A74),"",IF(ISNA(VLOOKUP(VLOOKUP($A74,Légende!$H:$J,3,FALSE),NOM_BM2,1,FALSE)),"AJOUTER L'ÉCOLE DANS LA SECTION 2",""))</f>
        <v/>
      </c>
      <c r="V74" t="str">
        <f>IF(N74=VLOOKUP(N74,Centre!$P$6:$P$16,1,FALSE),"OK","ATTENTION")</f>
        <v>OK</v>
      </c>
    </row>
    <row r="75" spans="1:22" ht="15.75" x14ac:dyDescent="0.25">
      <c r="A75" s="33" t="s">
        <v>92</v>
      </c>
      <c r="B75" s="55" t="s">
        <v>801</v>
      </c>
      <c r="C75" s="180"/>
      <c r="D75" s="178"/>
      <c r="E75" s="180"/>
      <c r="F75" s="180"/>
      <c r="G75" s="178"/>
      <c r="H75" s="180"/>
      <c r="I75" s="180"/>
      <c r="J75" s="71">
        <f>SUM(C75)+F75+I75</f>
        <v>0</v>
      </c>
      <c r="K75" s="71">
        <f>SUM(D75)+G75</f>
        <v>0</v>
      </c>
      <c r="L75" s="71">
        <f>SUM(E75)+H75</f>
        <v>0</v>
      </c>
      <c r="M75" s="70">
        <f>SUM(J75)+K75+L75</f>
        <v>0</v>
      </c>
      <c r="N75" s="139" t="str">
        <f>IF(ISNA(VLOOKUP(A75,Légende!$H:$J,3,FALSE)),"",VLOOKUP(A75,Légende!$H:$J,3,FALSE))</f>
        <v>LE BOISÉ</v>
      </c>
      <c r="P75" s="111" t="str">
        <f>IF(OR($J75="",$J75=0),"",RANK($J75,$J$5:$J$185,0))</f>
        <v/>
      </c>
      <c r="Q75" s="111" t="str">
        <f>IF(OR($K75="",$K75=0),"",RANK($K75,$K$5:$K$185,0))</f>
        <v/>
      </c>
      <c r="R75" s="111" t="str">
        <f>IF(OR($L75="",$L75=0),"",RANK($L75,$L$5:$L$185,0))</f>
        <v/>
      </c>
      <c r="S75" s="111" t="str">
        <f>IF(OR($M75="",$M75=0),"",RANK($M75,$M$5:$M$185,0))</f>
        <v/>
      </c>
      <c r="T75" s="112" t="str">
        <f>IF(ISBLANK(A75),"",IF(ISNA(VLOOKUP(VLOOKUP($A75,Légende!$H:$J,3,FALSE),NOM_CM2,1,FALSE)),"AJOUTER L'ÉCOLE DANS LA SECTION 2",""))</f>
        <v/>
      </c>
      <c r="V75" t="str">
        <f>IF(N75=VLOOKUP(N75,Centre!$N$18:$N$27,1,FALSE),"OK","ATTENTION")</f>
        <v>OK</v>
      </c>
    </row>
    <row r="76" spans="1:22" ht="15.75" x14ac:dyDescent="0.25">
      <c r="A76" s="33" t="s">
        <v>92</v>
      </c>
      <c r="B76" s="55" t="s">
        <v>802</v>
      </c>
      <c r="C76" s="180"/>
      <c r="D76" s="178"/>
      <c r="E76" s="180"/>
      <c r="F76" s="180"/>
      <c r="G76" s="178"/>
      <c r="H76" s="180"/>
      <c r="I76" s="180"/>
      <c r="J76" s="71">
        <f>SUM(C76)+F76+I76</f>
        <v>0</v>
      </c>
      <c r="K76" s="71">
        <f>SUM(D76)+G76</f>
        <v>0</v>
      </c>
      <c r="L76" s="71">
        <f>SUM(E76)+H76</f>
        <v>0</v>
      </c>
      <c r="M76" s="70">
        <f>SUM(J76)+K76+L76</f>
        <v>0</v>
      </c>
      <c r="N76" s="139" t="str">
        <f>IF(ISNA(VLOOKUP(A76,Légende!$H:$J,3,FALSE)),"",VLOOKUP(A76,Légende!$H:$J,3,FALSE))</f>
        <v>LE BOISÉ</v>
      </c>
      <c r="P76" s="111" t="str">
        <f>IF(OR($J76="",$J76=0),"",RANK($J76,$J$5:$J$185,0))</f>
        <v/>
      </c>
      <c r="Q76" s="111" t="str">
        <f>IF(OR($K76="",$K76=0),"",RANK($K76,$K$5:$K$185,0))</f>
        <v/>
      </c>
      <c r="R76" s="111" t="str">
        <f>IF(OR($L76="",$L76=0),"",RANK($L76,$L$5:$L$185,0))</f>
        <v/>
      </c>
      <c r="S76" s="111" t="str">
        <f>IF(OR($M76="",$M76=0),"",RANK($M76,$M$5:$M$185,0))</f>
        <v/>
      </c>
      <c r="T76" s="112" t="str">
        <f>IF(ISBLANK(A76),"",IF(ISNA(VLOOKUP(VLOOKUP($A76,Légende!$H:$J,3,FALSE),NOM_CM2,1,FALSE)),"AJOUTER L'ÉCOLE DANS LA SECTION 2",""))</f>
        <v/>
      </c>
      <c r="V76" t="str">
        <f>IF(N76=VLOOKUP(N76,Centre!$N$18:$N$27,1,FALSE),"OK","ATTENTION")</f>
        <v>OK</v>
      </c>
    </row>
    <row r="77" spans="1:22" ht="15.75" x14ac:dyDescent="0.25">
      <c r="A77" s="33" t="s">
        <v>92</v>
      </c>
      <c r="B77" s="55" t="s">
        <v>803</v>
      </c>
      <c r="C77" s="180"/>
      <c r="D77" s="178"/>
      <c r="E77" s="180"/>
      <c r="F77" s="180"/>
      <c r="G77" s="178"/>
      <c r="H77" s="180"/>
      <c r="I77" s="180"/>
      <c r="J77" s="71">
        <f>SUM(C77)+F77+I77</f>
        <v>0</v>
      </c>
      <c r="K77" s="71">
        <f>SUM(D77)+G77</f>
        <v>0</v>
      </c>
      <c r="L77" s="71">
        <f>SUM(E77)+H77</f>
        <v>0</v>
      </c>
      <c r="M77" s="70">
        <f>SUM(J77)+K77+L77</f>
        <v>0</v>
      </c>
      <c r="N77" s="139" t="str">
        <f>IF(ISNA(VLOOKUP(A77,Légende!$H:$J,3,FALSE)),"",VLOOKUP(A77,Légende!$H:$J,3,FALSE))</f>
        <v>LE BOISÉ</v>
      </c>
      <c r="P77" s="111" t="str">
        <f>IF(OR($J77="",$J77=0),"",RANK($J77,$J$5:$J$185,0))</f>
        <v/>
      </c>
      <c r="Q77" s="111" t="str">
        <f>IF(OR($K77="",$K77=0),"",RANK($K77,$K$5:$K$185,0))</f>
        <v/>
      </c>
      <c r="R77" s="111" t="str">
        <f>IF(OR($L77="",$L77=0),"",RANK($L77,$L$5:$L$185,0))</f>
        <v/>
      </c>
      <c r="S77" s="111" t="str">
        <f>IF(OR($M77="",$M77=0),"",RANK($M77,$M$5:$M$185,0))</f>
        <v/>
      </c>
      <c r="T77" s="112" t="str">
        <f>IF(ISBLANK(A77),"",IF(ISNA(VLOOKUP(VLOOKUP($A77,Légende!$H:$J,3,FALSE),NOM_CM2,1,FALSE)),"AJOUTER L'ÉCOLE DANS LA SECTION 2",""))</f>
        <v/>
      </c>
      <c r="V77" t="str">
        <f>IF(N77=VLOOKUP(N77,Centre!$N$18:$N$27,1,FALSE),"OK","ATTENTION")</f>
        <v>OK</v>
      </c>
    </row>
    <row r="78" spans="1:22" ht="15.75" x14ac:dyDescent="0.25">
      <c r="A78" s="132" t="s">
        <v>20</v>
      </c>
      <c r="B78" s="55" t="s">
        <v>735</v>
      </c>
      <c r="C78" s="180"/>
      <c r="D78" s="178"/>
      <c r="E78" s="180"/>
      <c r="F78" s="180"/>
      <c r="G78" s="178"/>
      <c r="H78" s="180"/>
      <c r="I78" s="180"/>
      <c r="J78" s="71">
        <f>SUM(C78)+F78+I78</f>
        <v>0</v>
      </c>
      <c r="K78" s="71">
        <f>SUM(D78)+G78</f>
        <v>0</v>
      </c>
      <c r="L78" s="71">
        <f>SUM(E78)+H78</f>
        <v>0</v>
      </c>
      <c r="M78" s="70">
        <f>SUM(J78)+K78+L78</f>
        <v>0</v>
      </c>
      <c r="N78" s="139" t="str">
        <f>IF(ISNA(VLOOKUP(A78,Légende!$H:$J,3,FALSE)),"",VLOOKUP(A78,Légende!$H:$J,3,FALSE))</f>
        <v>MONIQUE-PROULX</v>
      </c>
      <c r="P78" s="111" t="str">
        <f>IF(OR($J78="",$J78=0),"",RANK($J78,$J$5:$J$118,0))</f>
        <v/>
      </c>
      <c r="Q78" s="111" t="str">
        <f>IF(OR($K78="",$K78=0),"",RANK($K78,$K$5:$K$118,0))</f>
        <v/>
      </c>
      <c r="R78" s="111" t="str">
        <f>IF(OR($L78="",$L78=0),"",RANK($L78,$L$5:$L$118,0))</f>
        <v/>
      </c>
      <c r="S78" s="111" t="str">
        <f>IF(OR($M78="",$M78=0),"",RANK($M78,$M$5:$M$118,0))</f>
        <v/>
      </c>
      <c r="T78" s="112" t="str">
        <f>IF(ISBLANK(A78),"",IF(ISNA(VLOOKUP(VLOOKUP($A78,Légende!$H:$J,3,FALSE),NOM_BM2,1,FALSE)),"AJOUTER L'ÉCOLE DANS LA SECTION 2",""))</f>
        <v/>
      </c>
      <c r="V78" t="str">
        <f>IF(N78=VLOOKUP(N78,Centre!$P$6:$P$16,1,FALSE),"OK","ATTENTION")</f>
        <v>OK</v>
      </c>
    </row>
    <row r="79" spans="1:22" ht="15.75" x14ac:dyDescent="0.25">
      <c r="A79" s="33" t="s">
        <v>3</v>
      </c>
      <c r="B79" s="55" t="s">
        <v>763</v>
      </c>
      <c r="C79" s="180"/>
      <c r="D79" s="178"/>
      <c r="E79" s="180"/>
      <c r="F79" s="180"/>
      <c r="G79" s="178"/>
      <c r="H79" s="180"/>
      <c r="I79" s="180"/>
      <c r="J79" s="71">
        <f>SUM(C79)+F79+I79</f>
        <v>0</v>
      </c>
      <c r="K79" s="71">
        <f>SUM(D79)+G79</f>
        <v>0</v>
      </c>
      <c r="L79" s="71">
        <f>SUM(E79)+H79</f>
        <v>0</v>
      </c>
      <c r="M79" s="70">
        <f>SUM(J79)+K79+L79</f>
        <v>0</v>
      </c>
      <c r="N79" s="139" t="str">
        <f>IF(ISNA(VLOOKUP(A79,Légende!$H:$J,3,FALSE)),"",VLOOKUP(A79,Légende!$H:$J,3,FALSE))</f>
        <v>DU BOSQUET</v>
      </c>
      <c r="P79" s="220" t="str">
        <f>IF(OR($J79="",$J79=0),"",RANK($J79,$J$5:$J$157,0))</f>
        <v/>
      </c>
      <c r="Q79" s="220" t="str">
        <f>IF(OR($K79="",$K79=0),"",RANK($K79,$K$5:$K$157,0))</f>
        <v/>
      </c>
      <c r="R79" s="220" t="str">
        <f>IF(OR($L79="",$L79=0),"",RANK($L79,$L$5:$L$157,0))</f>
        <v/>
      </c>
      <c r="S79" s="220" t="str">
        <f>IF(OR($M79="",$M79=0),"",RANK($M79,$M$5:$M$157,0))</f>
        <v/>
      </c>
      <c r="T79" s="112"/>
      <c r="V79" t="str">
        <f>IF(N79=VLOOKUP(N79,Centre!$R$18:$R$28,1,FALSE),"OK","ATTENTION")</f>
        <v>OK</v>
      </c>
    </row>
    <row r="80" spans="1:22" ht="15.75" x14ac:dyDescent="0.25">
      <c r="A80" s="33" t="s">
        <v>3</v>
      </c>
      <c r="B80" s="55" t="s">
        <v>765</v>
      </c>
      <c r="C80" s="180"/>
      <c r="D80" s="178"/>
      <c r="E80" s="180"/>
      <c r="F80" s="180"/>
      <c r="G80" s="178"/>
      <c r="H80" s="180"/>
      <c r="I80" s="180"/>
      <c r="J80" s="71">
        <f>SUM(C80)+F80+I80</f>
        <v>0</v>
      </c>
      <c r="K80" s="71">
        <f>SUM(D80)+G80</f>
        <v>0</v>
      </c>
      <c r="L80" s="71">
        <f>SUM(E80)+H80</f>
        <v>0</v>
      </c>
      <c r="M80" s="70">
        <f>SUM(J80)+K80+L80</f>
        <v>0</v>
      </c>
      <c r="N80" s="139" t="str">
        <f>IF(ISNA(VLOOKUP(A80,Légende!$H:$J,3,FALSE)),"",VLOOKUP(A80,Légende!$H:$J,3,FALSE))</f>
        <v>DU BOSQUET</v>
      </c>
      <c r="P80" s="220" t="str">
        <f>IF(OR($J80="",$J80=0),"",RANK($J80,$J$5:$J$157,0))</f>
        <v/>
      </c>
      <c r="Q80" s="220" t="str">
        <f>IF(OR($K80="",$K80=0),"",RANK($K80,$K$5:$K$157,0))</f>
        <v/>
      </c>
      <c r="R80" s="220" t="str">
        <f>IF(OR($L80="",$L80=0),"",RANK($L80,$L$5:$L$157,0))</f>
        <v/>
      </c>
      <c r="S80" s="220" t="str">
        <f>IF(OR($M80="",$M80=0),"",RANK($M80,$M$5:$M$157,0))</f>
        <v/>
      </c>
      <c r="T80" s="112"/>
      <c r="V80" t="str">
        <f>IF(N80=VLOOKUP(N80,Centre!$R$18:$R$28,1,FALSE),"OK","ATTENTION")</f>
        <v>OK</v>
      </c>
    </row>
    <row r="81" spans="1:22" ht="15.75" x14ac:dyDescent="0.25">
      <c r="A81" s="33" t="s">
        <v>3</v>
      </c>
      <c r="B81" s="55" t="s">
        <v>766</v>
      </c>
      <c r="C81" s="180"/>
      <c r="D81" s="178"/>
      <c r="E81" s="180"/>
      <c r="F81" s="180"/>
      <c r="G81" s="178"/>
      <c r="H81" s="180"/>
      <c r="I81" s="180"/>
      <c r="J81" s="71">
        <f>SUM(C81)+F81+I81</f>
        <v>0</v>
      </c>
      <c r="K81" s="71">
        <f>SUM(D81)+G81</f>
        <v>0</v>
      </c>
      <c r="L81" s="71">
        <f>SUM(E81)+H81</f>
        <v>0</v>
      </c>
      <c r="M81" s="70">
        <f>SUM(J81)+K81+L81</f>
        <v>0</v>
      </c>
      <c r="N81" s="139" t="str">
        <f>IF(ISNA(VLOOKUP(A81,Légende!$H:$J,3,FALSE)),"",VLOOKUP(A81,Légende!$H:$J,3,FALSE))</f>
        <v>DU BOSQUET</v>
      </c>
      <c r="P81" s="220" t="str">
        <f>IF(OR($J81="",$J81=0),"",RANK($J81,$J$5:$J$157,0))</f>
        <v/>
      </c>
      <c r="Q81" s="220" t="str">
        <f>IF(OR($K81="",$K81=0),"",RANK($K81,$K$5:$K$157,0))</f>
        <v/>
      </c>
      <c r="R81" s="220" t="str">
        <f>IF(OR($L81="",$L81=0),"",RANK($L81,$L$5:$L$157,0))</f>
        <v/>
      </c>
      <c r="S81" s="220" t="str">
        <f>IF(OR($M81="",$M81=0),"",RANK($M81,$M$5:$M$157,0))</f>
        <v/>
      </c>
      <c r="T81" s="112"/>
      <c r="V81" t="str">
        <f>IF(N81=VLOOKUP(N81,Centre!$R$18:$R$28,1,FALSE),"OK","ATTENTION")</f>
        <v>OK</v>
      </c>
    </row>
    <row r="82" spans="1:22" ht="15.75" x14ac:dyDescent="0.25">
      <c r="A82" s="33" t="s">
        <v>3</v>
      </c>
      <c r="B82" s="55" t="s">
        <v>769</v>
      </c>
      <c r="C82" s="180"/>
      <c r="D82" s="178"/>
      <c r="E82" s="180"/>
      <c r="F82" s="180"/>
      <c r="G82" s="178"/>
      <c r="H82" s="180"/>
      <c r="I82" s="180"/>
      <c r="J82" s="71">
        <f>SUM(C82)+F82+I82</f>
        <v>0</v>
      </c>
      <c r="K82" s="71">
        <f>SUM(D82)+G82</f>
        <v>0</v>
      </c>
      <c r="L82" s="71">
        <f>SUM(E82)+H82</f>
        <v>0</v>
      </c>
      <c r="M82" s="70">
        <f>SUM(J82)+K82+L82</f>
        <v>0</v>
      </c>
      <c r="N82" s="139" t="str">
        <f>IF(ISNA(VLOOKUP(A82,Légende!$H:$J,3,FALSE)),"",VLOOKUP(A82,Légende!$H:$J,3,FALSE))</f>
        <v>DU BOSQUET</v>
      </c>
      <c r="P82" s="220" t="str">
        <f>IF(OR($J82="",$J82=0),"",RANK($J82,$J$5:$J$157,0))</f>
        <v/>
      </c>
      <c r="Q82" s="220" t="str">
        <f>IF(OR($K82="",$K82=0),"",RANK($K82,$K$5:$K$157,0))</f>
        <v/>
      </c>
      <c r="R82" s="220" t="str">
        <f>IF(OR($L82="",$L82=0),"",RANK($L82,$L$5:$L$157,0))</f>
        <v/>
      </c>
      <c r="S82" s="220" t="str">
        <f>IF(OR($M82="",$M82=0),"",RANK($M82,$M$5:$M$157,0))</f>
        <v/>
      </c>
      <c r="T82" s="112"/>
      <c r="V82" t="str">
        <f>IF(N82=VLOOKUP(N82,Centre!$R$18:$R$28,1,FALSE),"OK","ATTENTION")</f>
        <v>OK</v>
      </c>
    </row>
    <row r="83" spans="1:22" ht="15.75" x14ac:dyDescent="0.25">
      <c r="A83" s="33" t="s">
        <v>107</v>
      </c>
      <c r="B83" s="55" t="s">
        <v>594</v>
      </c>
      <c r="C83" s="180"/>
      <c r="D83" s="178"/>
      <c r="E83" s="180"/>
      <c r="F83" s="180"/>
      <c r="G83" s="178"/>
      <c r="H83" s="180"/>
      <c r="I83" s="180"/>
      <c r="J83" s="71">
        <f>SUM(C83)+F83+I83</f>
        <v>0</v>
      </c>
      <c r="K83" s="71">
        <f>SUM(D83)+G83</f>
        <v>0</v>
      </c>
      <c r="L83" s="71">
        <f>SUM(E83)+H83</f>
        <v>0</v>
      </c>
      <c r="M83" s="70">
        <f>SUM(J83)+K83+L83</f>
        <v>0</v>
      </c>
      <c r="N83" s="139" t="str">
        <f>IF(ISNA(VLOOKUP(A83,Légende!$H:$J,3,FALSE)),"",VLOOKUP(A83,Légende!$H:$J,3,FALSE))</f>
        <v>JEAN-RAIMBAULT</v>
      </c>
      <c r="P83" s="220" t="str">
        <f>IF(OR($J83="",$J83=0),"",RANK($J83,$J$5:$J$173,0))</f>
        <v/>
      </c>
      <c r="Q83" s="220" t="str">
        <f>IF(OR($K83="",$K83=0),"",RANK($K83,$K$5:$K$173,0))</f>
        <v/>
      </c>
      <c r="R83" s="220" t="str">
        <f>IF(OR($L83="",$L83=0),"",RANK($L83,$L$5:$L$173,0))</f>
        <v/>
      </c>
      <c r="S83" s="220" t="str">
        <f>IF(OR($M83="",$M83=0),"",RANK($M83,$M$5:$M$173,0))</f>
        <v/>
      </c>
      <c r="T83" s="112"/>
      <c r="V83" t="str">
        <f>IF(N83=VLOOKUP(N83,Centre!$R$18:$R$28,1,FALSE),"OK","ATTENTION")</f>
        <v>OK</v>
      </c>
    </row>
    <row r="84" spans="1:22" ht="15.75" x14ac:dyDescent="0.25">
      <c r="A84" s="132" t="s">
        <v>25</v>
      </c>
      <c r="B84" s="55" t="s">
        <v>577</v>
      </c>
      <c r="C84" s="180"/>
      <c r="D84" s="178"/>
      <c r="E84" s="180"/>
      <c r="F84" s="180"/>
      <c r="G84" s="178"/>
      <c r="H84" s="180"/>
      <c r="I84" s="180"/>
      <c r="J84" s="71">
        <f>SUM(C84)+F84+I84</f>
        <v>0</v>
      </c>
      <c r="K84" s="71">
        <f>SUM(D84)+G84</f>
        <v>0</v>
      </c>
      <c r="L84" s="71">
        <f>SUM(E84)+H84</f>
        <v>0</v>
      </c>
      <c r="M84" s="70">
        <f>SUM(J84)+K84+L84</f>
        <v>0</v>
      </c>
      <c r="N84" s="139" t="str">
        <f>IF(ISNA(VLOOKUP(A84,Légende!$H:$J,3,FALSE)),"",VLOOKUP(A84,Légende!$H:$J,3,FALSE))</f>
        <v>TANDEM</v>
      </c>
      <c r="P84" s="111" t="str">
        <f>IF(OR($J84="",$J84=0),"",RANK($J84,$J$5:$J$118,0))</f>
        <v/>
      </c>
      <c r="Q84" s="111" t="str">
        <f>IF(OR($K84="",$K84=0),"",RANK($K84,$K$5:$K$118,0))</f>
        <v/>
      </c>
      <c r="R84" s="111" t="str">
        <f>IF(OR($L84="",$L84=0),"",RANK($L84,$L$5:$L$118,0))</f>
        <v/>
      </c>
      <c r="S84" s="111" t="str">
        <f>IF(OR($M84="",$M84=0),"",RANK($M84,$M$5:$M$118,0))</f>
        <v/>
      </c>
      <c r="T84" s="112"/>
      <c r="V84" t="str">
        <f>IF(N84=VLOOKUP(N84,Centre!$P$6:$P$16,1,FALSE),"OK","ATTENTION")</f>
        <v>OK</v>
      </c>
    </row>
    <row r="85" spans="1:22" ht="15.75" x14ac:dyDescent="0.25">
      <c r="B85" s="3"/>
      <c r="C85" s="2"/>
      <c r="D85" s="2"/>
      <c r="E85" s="2"/>
      <c r="F85" s="2"/>
      <c r="G85" s="2"/>
      <c r="H85" s="2"/>
      <c r="I85" s="2"/>
      <c r="J85" s="18"/>
      <c r="K85" s="18"/>
      <c r="L85" s="18"/>
      <c r="M85" s="18"/>
      <c r="P85" s="39" t="str">
        <f t="shared" ref="P85:P106" si="0">IF($J85="","",RANK($J85,$J$5:$J$106,0))</f>
        <v/>
      </c>
      <c r="Q85" s="39" t="str">
        <f t="shared" ref="Q85:Q106" si="1">IF($K85="","",RANK($K85,$K$5:$K$106,0))</f>
        <v/>
      </c>
      <c r="R85" s="39" t="str">
        <f t="shared" ref="R85:R106" si="2">IF($L85="","",RANK($L85,$L$5:$L$106,0))</f>
        <v/>
      </c>
      <c r="S85" s="39" t="str">
        <f t="shared" ref="S85:S106" si="3">IF($M85="","",RANK($M85,$M$5:$M$106,0))</f>
        <v/>
      </c>
      <c r="T85" s="112" t="str">
        <f>IF(ISBLANK(A85),"",IF(ISNA(VLOOKUP(VLOOKUP($A85,Légende!$H:$J,3,FALSE),NOM_BM2,1,FALSE)),"AJOUTER L'ÉCOLE DANS LA SECTION 2",""))</f>
        <v/>
      </c>
    </row>
    <row r="86" spans="1:22" ht="15.75" customHeight="1" x14ac:dyDescent="0.25"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P86" s="39" t="str">
        <f t="shared" si="0"/>
        <v/>
      </c>
      <c r="Q86" s="39" t="str">
        <f t="shared" si="1"/>
        <v/>
      </c>
      <c r="R86" s="39" t="str">
        <f t="shared" si="2"/>
        <v/>
      </c>
      <c r="S86" s="39" t="str">
        <f t="shared" si="3"/>
        <v/>
      </c>
      <c r="T86" s="112" t="str">
        <f>IF(ISBLANK(A86),"",IF(ISNA(VLOOKUP(VLOOKUP($A86,Légende!$H:$J,3,FALSE),NOM_BM2,1,FALSE)),"AJOUTER L'ÉCOLE DANS LA SECTION 2",""))</f>
        <v/>
      </c>
    </row>
    <row r="87" spans="1:22" ht="15.75" customHeight="1" x14ac:dyDescent="0.25">
      <c r="B87" s="3"/>
      <c r="C87" s="2"/>
      <c r="D87" s="2"/>
      <c r="E87" s="2"/>
      <c r="F87" s="2"/>
      <c r="G87" s="2"/>
      <c r="H87" s="4"/>
      <c r="I87" s="4"/>
      <c r="J87" s="4"/>
      <c r="K87" s="4"/>
      <c r="L87" s="4"/>
      <c r="M87" s="4"/>
      <c r="P87" s="39" t="str">
        <f t="shared" si="0"/>
        <v/>
      </c>
      <c r="Q87" s="39" t="str">
        <f t="shared" si="1"/>
        <v/>
      </c>
      <c r="R87" s="39" t="str">
        <f t="shared" si="2"/>
        <v/>
      </c>
      <c r="S87" s="39" t="str">
        <f t="shared" si="3"/>
        <v/>
      </c>
      <c r="T87" s="112" t="str">
        <f>IF(ISBLANK(A87),"",IF(ISNA(VLOOKUP(VLOOKUP($A87,Légende!$H:$J,3,FALSE),NOM_BM2,1,FALSE)),"AJOUTER L'ÉCOLE DANS LA SECTION 2",""))</f>
        <v/>
      </c>
    </row>
    <row r="88" spans="1:22" ht="15.75" x14ac:dyDescent="0.25">
      <c r="B88" s="3"/>
      <c r="C88" s="2"/>
      <c r="D88" s="2"/>
      <c r="E88" s="2"/>
      <c r="F88" s="2"/>
      <c r="G88" s="2"/>
      <c r="H88" s="4"/>
      <c r="I88" s="4"/>
      <c r="J88" s="4"/>
      <c r="K88" s="4"/>
      <c r="L88" s="4"/>
      <c r="M88" s="4"/>
      <c r="P88" s="39" t="str">
        <f t="shared" si="0"/>
        <v/>
      </c>
      <c r="Q88" s="39" t="str">
        <f t="shared" si="1"/>
        <v/>
      </c>
      <c r="R88" s="39" t="str">
        <f t="shared" si="2"/>
        <v/>
      </c>
      <c r="S88" s="39" t="str">
        <f t="shared" si="3"/>
        <v/>
      </c>
      <c r="T88" s="112" t="str">
        <f>IF(ISBLANK(A88),"",IF(ISNA(VLOOKUP(VLOOKUP($A88,Légende!$H:$J,3,FALSE),NOM_BM2,1,FALSE)),"AJOUTER L'ÉCOLE DANS LA SECTION 2",""))</f>
        <v/>
      </c>
    </row>
    <row r="89" spans="1:22" ht="15.75" x14ac:dyDescent="0.25">
      <c r="B89" s="3"/>
      <c r="C89" s="2"/>
      <c r="D89" s="2"/>
      <c r="E89" s="2"/>
      <c r="F89" s="2"/>
      <c r="G89" s="2"/>
      <c r="H89" s="4"/>
      <c r="I89" s="4"/>
      <c r="J89" s="4"/>
      <c r="K89" s="4"/>
      <c r="L89" s="4"/>
      <c r="M89" s="4"/>
      <c r="P89" s="39" t="str">
        <f t="shared" si="0"/>
        <v/>
      </c>
      <c r="Q89" s="39" t="str">
        <f t="shared" si="1"/>
        <v/>
      </c>
      <c r="R89" s="39" t="str">
        <f t="shared" si="2"/>
        <v/>
      </c>
      <c r="S89" s="39" t="str">
        <f t="shared" si="3"/>
        <v/>
      </c>
      <c r="T89" s="112" t="str">
        <f>IF(ISBLANK(A89),"",IF(ISNA(VLOOKUP(VLOOKUP($A89,Légende!$H:$J,3,FALSE),NOM_BM2,1,FALSE)),"AJOUTER L'ÉCOLE DANS LA SECTION 2",""))</f>
        <v/>
      </c>
    </row>
    <row r="90" spans="1:22" ht="15.75" x14ac:dyDescent="0.25">
      <c r="B90" s="3"/>
      <c r="C90" s="2"/>
      <c r="D90" s="2"/>
      <c r="E90" s="2"/>
      <c r="F90" s="2"/>
      <c r="G90" s="2"/>
      <c r="H90" s="4"/>
      <c r="I90" s="4"/>
      <c r="J90" s="4"/>
      <c r="K90" s="4"/>
      <c r="L90" s="4"/>
      <c r="M90" s="4"/>
      <c r="P90" s="39" t="str">
        <f t="shared" si="0"/>
        <v/>
      </c>
      <c r="Q90" s="39" t="str">
        <f t="shared" si="1"/>
        <v/>
      </c>
      <c r="R90" s="39" t="str">
        <f t="shared" si="2"/>
        <v/>
      </c>
      <c r="S90" s="39" t="str">
        <f t="shared" si="3"/>
        <v/>
      </c>
      <c r="T90" s="112" t="str">
        <f>IF(ISBLANK(A90),"",IF(ISNA(VLOOKUP(VLOOKUP($A90,Légende!$H:$J,3,FALSE),NOM_BM2,1,FALSE)),"AJOUTER L'ÉCOLE DANS LA SECTION 2",""))</f>
        <v/>
      </c>
    </row>
    <row r="91" spans="1:22" ht="15.75" x14ac:dyDescent="0.25">
      <c r="B91" s="3"/>
      <c r="C91" s="2"/>
      <c r="D91" s="2"/>
      <c r="E91" s="2"/>
      <c r="F91" s="2"/>
      <c r="G91" s="2"/>
      <c r="H91" s="4"/>
      <c r="I91" s="4"/>
      <c r="J91" s="4"/>
      <c r="K91" s="4"/>
      <c r="L91" s="4"/>
      <c r="M91" s="4"/>
      <c r="P91" s="39" t="str">
        <f t="shared" si="0"/>
        <v/>
      </c>
      <c r="Q91" s="39" t="str">
        <f t="shared" si="1"/>
        <v/>
      </c>
      <c r="R91" s="39" t="str">
        <f t="shared" si="2"/>
        <v/>
      </c>
      <c r="S91" s="39" t="str">
        <f t="shared" si="3"/>
        <v/>
      </c>
      <c r="T91" s="112" t="str">
        <f>IF(ISBLANK(A91),"",IF(ISNA(VLOOKUP(VLOOKUP($A91,Légende!$H:$J,3,FALSE),NOM_BM2,1,FALSE)),"AJOUTER L'ÉCOLE DANS LA SECTION 2",""))</f>
        <v/>
      </c>
    </row>
    <row r="92" spans="1:22" ht="15.75" x14ac:dyDescent="0.25">
      <c r="B92" s="3"/>
      <c r="C92" s="2"/>
      <c r="D92" s="2"/>
      <c r="E92" s="2"/>
      <c r="F92" s="2"/>
      <c r="G92" s="2"/>
      <c r="H92" s="4"/>
      <c r="I92" s="4"/>
      <c r="J92" s="4"/>
      <c r="K92" s="4"/>
      <c r="L92" s="4"/>
      <c r="M92" s="4"/>
      <c r="P92" s="39" t="str">
        <f t="shared" si="0"/>
        <v/>
      </c>
      <c r="Q92" s="39" t="str">
        <f t="shared" si="1"/>
        <v/>
      </c>
      <c r="R92" s="39" t="str">
        <f t="shared" si="2"/>
        <v/>
      </c>
      <c r="S92" s="39" t="str">
        <f t="shared" si="3"/>
        <v/>
      </c>
      <c r="T92" s="112" t="str">
        <f>IF(ISBLANK(A92),"",IF(ISNA(VLOOKUP(VLOOKUP($A92,Légende!$H:$J,3,FALSE),NOM_BM2,1,FALSE)),"AJOUTER L'ÉCOLE DANS LA SECTION 2",""))</f>
        <v/>
      </c>
    </row>
    <row r="93" spans="1:22" ht="15.75" x14ac:dyDescent="0.25">
      <c r="B93" s="3"/>
      <c r="C93" s="2"/>
      <c r="D93" s="2"/>
      <c r="E93" s="2"/>
      <c r="F93" s="2"/>
      <c r="G93" s="2"/>
      <c r="H93" s="4"/>
      <c r="I93" s="4"/>
      <c r="J93" s="4"/>
      <c r="K93" s="4"/>
      <c r="L93" s="4"/>
      <c r="M93" s="4"/>
      <c r="P93" s="39" t="str">
        <f t="shared" si="0"/>
        <v/>
      </c>
      <c r="Q93" s="39" t="str">
        <f t="shared" si="1"/>
        <v/>
      </c>
      <c r="R93" s="39" t="str">
        <f t="shared" si="2"/>
        <v/>
      </c>
      <c r="S93" s="39" t="str">
        <f t="shared" si="3"/>
        <v/>
      </c>
      <c r="T93" s="112" t="str">
        <f>IF(ISBLANK(A93),"",IF(ISNA(VLOOKUP(VLOOKUP($A93,Légende!$H:$J,3,FALSE),NOM_BM2,1,FALSE)),"AJOUTER L'ÉCOLE DANS LA SECTION 2",""))</f>
        <v/>
      </c>
    </row>
    <row r="94" spans="1:22" ht="15.75" x14ac:dyDescent="0.25">
      <c r="B94" s="3"/>
      <c r="C94" s="2"/>
      <c r="D94" s="2"/>
      <c r="E94" s="2"/>
      <c r="F94" s="2"/>
      <c r="G94" s="2"/>
      <c r="H94" s="4"/>
      <c r="I94" s="4"/>
      <c r="J94" s="4"/>
      <c r="K94" s="4"/>
      <c r="L94" s="4"/>
      <c r="M94" s="4"/>
      <c r="P94" s="39" t="str">
        <f t="shared" si="0"/>
        <v/>
      </c>
      <c r="Q94" s="39" t="str">
        <f t="shared" si="1"/>
        <v/>
      </c>
      <c r="R94" s="39" t="str">
        <f t="shared" si="2"/>
        <v/>
      </c>
      <c r="S94" s="39" t="str">
        <f t="shared" si="3"/>
        <v/>
      </c>
      <c r="T94" s="112" t="str">
        <f>IF(ISBLANK(A94),"",IF(ISNA(VLOOKUP(VLOOKUP($A94,Légende!$H:$J,3,FALSE),NOM_BM2,1,FALSE)),"AJOUTER L'ÉCOLE DANS LA SECTION 2",""))</f>
        <v/>
      </c>
    </row>
    <row r="95" spans="1:22" ht="15.75" x14ac:dyDescent="0.25">
      <c r="B95" s="3"/>
      <c r="C95" s="2"/>
      <c r="D95" s="2"/>
      <c r="E95" s="2"/>
      <c r="F95" s="2"/>
      <c r="G95" s="2"/>
      <c r="H95" s="4"/>
      <c r="I95" s="4"/>
      <c r="J95" s="4"/>
      <c r="K95" s="4"/>
      <c r="L95" s="4"/>
      <c r="M95" s="4"/>
      <c r="P95" s="39" t="str">
        <f t="shared" si="0"/>
        <v/>
      </c>
      <c r="Q95" s="39" t="str">
        <f t="shared" si="1"/>
        <v/>
      </c>
      <c r="R95" s="39" t="str">
        <f t="shared" si="2"/>
        <v/>
      </c>
      <c r="S95" s="39" t="str">
        <f t="shared" si="3"/>
        <v/>
      </c>
      <c r="T95" s="112" t="str">
        <f>IF(ISBLANK(A95),"",IF(ISNA(VLOOKUP(VLOOKUP($A95,Légende!$H:$J,3,FALSE),NOM_BM2,1,FALSE)),"AJOUTER L'ÉCOLE DANS LA SECTION 2",""))</f>
        <v/>
      </c>
    </row>
    <row r="96" spans="1:22" ht="15.75" x14ac:dyDescent="0.25">
      <c r="B96" s="3"/>
      <c r="C96" s="2"/>
      <c r="D96" s="2"/>
      <c r="E96" s="2"/>
      <c r="F96" s="2"/>
      <c r="G96" s="2"/>
      <c r="H96" s="4"/>
      <c r="I96" s="4"/>
      <c r="J96" s="4"/>
      <c r="K96" s="4"/>
      <c r="L96" s="4"/>
      <c r="M96" s="4"/>
      <c r="P96" s="39" t="str">
        <f t="shared" si="0"/>
        <v/>
      </c>
      <c r="Q96" s="39" t="str">
        <f t="shared" si="1"/>
        <v/>
      </c>
      <c r="R96" s="39" t="str">
        <f t="shared" si="2"/>
        <v/>
      </c>
      <c r="S96" s="39" t="str">
        <f t="shared" si="3"/>
        <v/>
      </c>
      <c r="T96" s="112" t="str">
        <f>IF(ISBLANK(A96),"",IF(ISNA(VLOOKUP(VLOOKUP($A96,Légende!$H:$J,3,FALSE),NOM_BM2,1,FALSE)),"AJOUTER L'ÉCOLE DANS LA SECTION 2",""))</f>
        <v/>
      </c>
    </row>
    <row r="97" spans="2:20" ht="15.75" x14ac:dyDescent="0.25">
      <c r="B97" s="3"/>
      <c r="C97" s="2"/>
      <c r="D97" s="2"/>
      <c r="E97" s="2"/>
      <c r="F97" s="2"/>
      <c r="G97" s="2"/>
      <c r="H97" s="4"/>
      <c r="I97" s="4"/>
      <c r="J97" s="4"/>
      <c r="K97" s="4"/>
      <c r="L97" s="4"/>
      <c r="M97" s="4"/>
      <c r="P97" s="39" t="str">
        <f t="shared" si="0"/>
        <v/>
      </c>
      <c r="Q97" s="39" t="str">
        <f t="shared" si="1"/>
        <v/>
      </c>
      <c r="R97" s="39" t="str">
        <f t="shared" si="2"/>
        <v/>
      </c>
      <c r="S97" s="39" t="str">
        <f t="shared" si="3"/>
        <v/>
      </c>
      <c r="T97" s="112" t="str">
        <f>IF(ISBLANK(A97),"",IF(ISNA(VLOOKUP(VLOOKUP($A97,Légende!$H:$J,3,FALSE),NOM_BM2,1,FALSE)),"AJOUTER L'ÉCOLE DANS LA SECTION 2",""))</f>
        <v/>
      </c>
    </row>
    <row r="98" spans="2:20" ht="15.75" x14ac:dyDescent="0.25">
      <c r="B98" s="3"/>
      <c r="C98" s="2"/>
      <c r="D98" s="2"/>
      <c r="E98" s="2"/>
      <c r="F98" s="2"/>
      <c r="G98" s="2"/>
      <c r="H98" s="4"/>
      <c r="I98" s="4"/>
      <c r="J98" s="4"/>
      <c r="K98" s="4"/>
      <c r="L98" s="4"/>
      <c r="M98" s="4"/>
      <c r="P98" s="39" t="str">
        <f t="shared" si="0"/>
        <v/>
      </c>
      <c r="Q98" s="39" t="str">
        <f t="shared" si="1"/>
        <v/>
      </c>
      <c r="R98" s="39" t="str">
        <f t="shared" si="2"/>
        <v/>
      </c>
      <c r="S98" s="39" t="str">
        <f t="shared" si="3"/>
        <v/>
      </c>
      <c r="T98" s="112" t="str">
        <f>IF(ISBLANK(A98),"",IF(ISNA(VLOOKUP(VLOOKUP($A98,Légende!$H:$J,3,FALSE),NOM_BM2,1,FALSE)),"AJOUTER L'ÉCOLE DANS LA SECTION 2",""))</f>
        <v/>
      </c>
    </row>
    <row r="99" spans="2:20" ht="15.75" x14ac:dyDescent="0.25">
      <c r="B99" s="3"/>
      <c r="C99" s="2"/>
      <c r="D99" s="2"/>
      <c r="E99" s="2"/>
      <c r="F99" s="2"/>
      <c r="G99" s="2"/>
      <c r="H99" s="4"/>
      <c r="I99" s="4"/>
      <c r="J99" s="4"/>
      <c r="K99" s="4"/>
      <c r="L99" s="4"/>
      <c r="M99" s="4"/>
      <c r="P99" s="39" t="str">
        <f t="shared" si="0"/>
        <v/>
      </c>
      <c r="Q99" s="39" t="str">
        <f t="shared" si="1"/>
        <v/>
      </c>
      <c r="R99" s="39" t="str">
        <f t="shared" si="2"/>
        <v/>
      </c>
      <c r="S99" s="39" t="str">
        <f t="shared" si="3"/>
        <v/>
      </c>
      <c r="T99" s="112" t="str">
        <f>IF(ISBLANK(A99),"",IF(ISNA(VLOOKUP(VLOOKUP($A99,Légende!$H:$J,3,FALSE),NOM_BM2,1,FALSE)),"AJOUTER L'ÉCOLE DANS LA SECTION 2",""))</f>
        <v/>
      </c>
    </row>
    <row r="100" spans="2:20" ht="15.75" x14ac:dyDescent="0.25">
      <c r="B100" s="3"/>
      <c r="C100" s="2"/>
      <c r="D100" s="2"/>
      <c r="E100" s="2"/>
      <c r="F100" s="2"/>
      <c r="G100" s="2"/>
      <c r="H100" s="4"/>
      <c r="I100" s="4"/>
      <c r="J100" s="4"/>
      <c r="K100" s="4"/>
      <c r="L100" s="4"/>
      <c r="M100" s="4"/>
      <c r="P100" s="39" t="str">
        <f t="shared" si="0"/>
        <v/>
      </c>
      <c r="Q100" s="39" t="str">
        <f t="shared" si="1"/>
        <v/>
      </c>
      <c r="R100" s="39" t="str">
        <f t="shared" si="2"/>
        <v/>
      </c>
      <c r="S100" s="39" t="str">
        <f t="shared" si="3"/>
        <v/>
      </c>
      <c r="T100" s="112" t="str">
        <f>IF(ISBLANK(A100),"",IF(ISNA(VLOOKUP(VLOOKUP($A100,Légende!$H:$J,3,FALSE),NOM_BM2,1,FALSE)),"AJOUTER L'ÉCOLE DANS LA SECTION 2",""))</f>
        <v/>
      </c>
    </row>
    <row r="101" spans="2:20" ht="15.75" x14ac:dyDescent="0.25">
      <c r="B101" s="3"/>
      <c r="C101" s="3"/>
      <c r="D101" s="3"/>
      <c r="E101" s="3"/>
      <c r="F101" s="3"/>
      <c r="G101" s="3"/>
      <c r="H101" s="5"/>
      <c r="I101" s="5"/>
      <c r="J101" s="5"/>
      <c r="K101" s="5"/>
      <c r="L101" s="5"/>
      <c r="M101" s="5"/>
      <c r="P101" s="39" t="str">
        <f t="shared" si="0"/>
        <v/>
      </c>
      <c r="Q101" s="39" t="str">
        <f t="shared" si="1"/>
        <v/>
      </c>
      <c r="R101" s="39" t="str">
        <f t="shared" si="2"/>
        <v/>
      </c>
      <c r="S101" s="39" t="str">
        <f t="shared" si="3"/>
        <v/>
      </c>
      <c r="T101" s="112" t="str">
        <f>IF(ISBLANK(A101),"",IF(ISNA(VLOOKUP(VLOOKUP($A101,Légende!$H:$J,3,FALSE),NOM_BM2,1,FALSE)),"AJOUTER L'ÉCOLE DANS LA SECTION 2",""))</f>
        <v/>
      </c>
    </row>
    <row r="102" spans="2:20" ht="15.75" x14ac:dyDescent="0.25">
      <c r="B102" s="3"/>
      <c r="C102" s="3"/>
      <c r="D102" s="3"/>
      <c r="E102" s="3"/>
      <c r="F102" s="3"/>
      <c r="G102" s="3"/>
      <c r="H102" s="5"/>
      <c r="I102" s="5"/>
      <c r="J102" s="5"/>
      <c r="K102" s="5"/>
      <c r="L102" s="5"/>
      <c r="M102" s="5"/>
      <c r="P102" s="39" t="str">
        <f t="shared" si="0"/>
        <v/>
      </c>
      <c r="Q102" s="39" t="str">
        <f t="shared" si="1"/>
        <v/>
      </c>
      <c r="R102" s="39" t="str">
        <f t="shared" si="2"/>
        <v/>
      </c>
      <c r="S102" s="39" t="str">
        <f t="shared" si="3"/>
        <v/>
      </c>
      <c r="T102" s="112" t="str">
        <f>IF(ISBLANK(A102),"",IF(ISNA(VLOOKUP(VLOOKUP($A102,Légende!$H:$J,3,FALSE),NOM_BM2,1,FALSE)),"AJOUTER L'ÉCOLE DANS LA SECTION 2",""))</f>
        <v/>
      </c>
    </row>
    <row r="103" spans="2:20" ht="15.75" x14ac:dyDescent="0.25">
      <c r="B103" s="3"/>
      <c r="C103" s="3"/>
      <c r="D103" s="3"/>
      <c r="E103" s="3"/>
      <c r="F103" s="3"/>
      <c r="G103" s="3"/>
      <c r="H103" s="5"/>
      <c r="I103" s="5"/>
      <c r="J103" s="5"/>
      <c r="K103" s="5"/>
      <c r="L103" s="5"/>
      <c r="M103" s="5"/>
      <c r="P103" s="39" t="str">
        <f t="shared" si="0"/>
        <v/>
      </c>
      <c r="Q103" s="39" t="str">
        <f t="shared" si="1"/>
        <v/>
      </c>
      <c r="R103" s="39" t="str">
        <f t="shared" si="2"/>
        <v/>
      </c>
      <c r="S103" s="39" t="str">
        <f t="shared" si="3"/>
        <v/>
      </c>
      <c r="T103" s="112" t="str">
        <f>IF(ISBLANK(A103),"",IF(ISNA(VLOOKUP(VLOOKUP($A103,Légende!$H:$J,3,FALSE),NOM_BM2,1,FALSE)),"AJOUTER L'ÉCOLE DANS LA SECTION 2",""))</f>
        <v/>
      </c>
    </row>
    <row r="104" spans="2:20" x14ac:dyDescent="0.2">
      <c r="B104" s="1"/>
      <c r="C104" s="1"/>
      <c r="D104" s="1"/>
      <c r="E104" s="1"/>
      <c r="F104" s="1"/>
      <c r="G104" s="1"/>
      <c r="P104" s="39" t="str">
        <f t="shared" si="0"/>
        <v/>
      </c>
      <c r="Q104" s="39" t="str">
        <f t="shared" si="1"/>
        <v/>
      </c>
      <c r="R104" s="39" t="str">
        <f t="shared" si="2"/>
        <v/>
      </c>
      <c r="S104" s="39" t="str">
        <f t="shared" si="3"/>
        <v/>
      </c>
      <c r="T104" s="112" t="str">
        <f>IF(ISBLANK(A104),"",IF(ISNA(VLOOKUP(VLOOKUP($A104,Légende!$H:$J,3,FALSE),NOM_BM2,1,FALSE)),"AJOUTER L'ÉCOLE DANS LA SECTION 2",""))</f>
        <v/>
      </c>
    </row>
    <row r="105" spans="2:20" x14ac:dyDescent="0.2">
      <c r="P105" s="39" t="str">
        <f t="shared" si="0"/>
        <v/>
      </c>
      <c r="Q105" s="39" t="str">
        <f t="shared" si="1"/>
        <v/>
      </c>
      <c r="R105" s="39" t="str">
        <f t="shared" si="2"/>
        <v/>
      </c>
      <c r="S105" s="39" t="str">
        <f t="shared" si="3"/>
        <v/>
      </c>
      <c r="T105" s="112" t="str">
        <f>IF(ISBLANK(A105),"",IF(ISNA(VLOOKUP(VLOOKUP($A105,Légende!$H:$J,3,FALSE),NOM_BM2,1,FALSE)),"AJOUTER L'ÉCOLE DANS LA SECTION 2",""))</f>
        <v/>
      </c>
    </row>
    <row r="106" spans="2:20" x14ac:dyDescent="0.2">
      <c r="P106" s="39" t="str">
        <f t="shared" si="0"/>
        <v/>
      </c>
      <c r="Q106" s="39" t="str">
        <f t="shared" si="1"/>
        <v/>
      </c>
      <c r="R106" s="39" t="str">
        <f t="shared" si="2"/>
        <v/>
      </c>
      <c r="S106" s="39" t="str">
        <f t="shared" si="3"/>
        <v/>
      </c>
      <c r="T106" s="112" t="str">
        <f>IF(ISBLANK(A106),"",IF(ISNA(VLOOKUP(VLOOKUP($A106,Légende!$H:$J,3,FALSE),NOM_BM2,1,FALSE)),"AJOUTER L'ÉCOLE DANS LA SECTION 2",""))</f>
        <v/>
      </c>
    </row>
    <row r="107" spans="2:20" x14ac:dyDescent="0.2">
      <c r="T107" s="112" t="str">
        <f>IF(ISBLANK(A107),"",IF(ISNA(VLOOKUP(VLOOKUP($A107,Légende!$H:$J,3,FALSE),NOM_BM2,1,FALSE)),"AJOUTER L'ÉCOLE DANS LA SECTION 2",""))</f>
        <v/>
      </c>
    </row>
    <row r="108" spans="2:20" x14ac:dyDescent="0.2">
      <c r="T108" s="112" t="str">
        <f>IF(ISBLANK(A108),"",IF(ISNA(VLOOKUP(VLOOKUP($A108,Légende!$H:$J,3,FALSE),NOM_BM2,1,FALSE)),"AJOUTER L'ÉCOLE DANS LA SECTION 2",""))</f>
        <v/>
      </c>
    </row>
    <row r="109" spans="2:20" x14ac:dyDescent="0.2">
      <c r="T109" s="112" t="str">
        <f>IF(ISBLANK(A109),"",IF(ISNA(VLOOKUP(VLOOKUP($A109,Légende!$H:$J,3,FALSE),NOM_BM2,1,FALSE)),"AJOUTER L'ÉCOLE DANS LA SECTION 2",""))</f>
        <v/>
      </c>
    </row>
    <row r="110" spans="2:20" x14ac:dyDescent="0.2">
      <c r="T110" s="112" t="str">
        <f>IF(ISBLANK(A110),"",IF(ISNA(VLOOKUP(VLOOKUP($A110,Légende!$H:$J,3,FALSE),NOM_BM2,1,FALSE)),"AJOUTER L'ÉCOLE DANS LA SECTION 2",""))</f>
        <v/>
      </c>
    </row>
    <row r="111" spans="2:20" x14ac:dyDescent="0.2">
      <c r="T111" s="112" t="str">
        <f>IF(ISBLANK(A111),"",IF(ISNA(VLOOKUP(VLOOKUP($A111,Légende!$H:$J,3,FALSE),NOM_BM2,1,FALSE)),"AJOUTER L'ÉCOLE DANS LA SECTION 2",""))</f>
        <v/>
      </c>
    </row>
    <row r="112" spans="2:20" x14ac:dyDescent="0.2">
      <c r="T112" s="112" t="str">
        <f>IF(ISBLANK(A112),"",IF(ISNA(VLOOKUP(VLOOKUP($A112,Légende!$H:$J,3,FALSE),NOM_BM2,1,FALSE)),"AJOUTER L'ÉCOLE DANS LA SECTION 2",""))</f>
        <v/>
      </c>
    </row>
    <row r="113" spans="20:20" x14ac:dyDescent="0.2">
      <c r="T113" s="112" t="str">
        <f>IF(ISBLANK(A113),"",IF(ISNA(VLOOKUP(VLOOKUP($A113,Légende!$H:$J,3,FALSE),NOM_BM2,1,FALSE)),"AJOUTER L'ÉCOLE DANS LA SECTION 2",""))</f>
        <v/>
      </c>
    </row>
    <row r="114" spans="20:20" x14ac:dyDescent="0.2">
      <c r="T114" s="112" t="str">
        <f>IF(ISBLANK(A114),"",IF(ISNA(VLOOKUP(VLOOKUP($A114,Légende!$H:$J,3,FALSE),NOM_BM2,1,FALSE)),"AJOUTER L'ÉCOLE DANS LA SECTION 2",""))</f>
        <v/>
      </c>
    </row>
    <row r="115" spans="20:20" x14ac:dyDescent="0.2">
      <c r="T115" s="112" t="str">
        <f>IF(ISBLANK(A115),"",IF(ISNA(VLOOKUP(VLOOKUP($A115,Légende!$H:$J,3,FALSE),NOM_BM2,1,FALSE)),"AJOUTER L'ÉCOLE DANS LA SECTION 2",""))</f>
        <v/>
      </c>
    </row>
    <row r="116" spans="20:20" x14ac:dyDescent="0.2">
      <c r="T116" s="112" t="str">
        <f>IF(ISBLANK(A116),"",IF(ISNA(VLOOKUP(VLOOKUP($A116,Légende!$H:$J,3,FALSE),NOM_BM2,1,FALSE)),"AJOUTER L'ÉCOLE DANS LA SECTION 2",""))</f>
        <v/>
      </c>
    </row>
    <row r="117" spans="20:20" x14ac:dyDescent="0.2">
      <c r="T117" s="112" t="str">
        <f>IF(ISBLANK(A117),"",IF(ISNA(VLOOKUP(VLOOKUP($A117,Légende!$H:$J,3,FALSE),NOM_BM2,1,FALSE)),"AJOUTER L'ÉCOLE DANS LA SECTION 2",""))</f>
        <v/>
      </c>
    </row>
    <row r="118" spans="20:20" x14ac:dyDescent="0.2">
      <c r="T118" s="112" t="str">
        <f>IF(ISBLANK(A118),"",IF(ISNA(VLOOKUP(VLOOKUP($A118,Légende!$H:$J,3,FALSE),NOM_BM2,1,FALSE)),"AJOUTER L'ÉCOLE DANS LA SECTION 2",""))</f>
        <v/>
      </c>
    </row>
    <row r="119" spans="20:20" x14ac:dyDescent="0.2">
      <c r="T119" s="112" t="str">
        <f>IF(ISBLANK(A119),"",IF(ISNA(VLOOKUP(VLOOKUP($A119,Légende!$H:$J,3,FALSE),NOM_BM2,1,FALSE)),"AJOUTER L'ÉCOLE DANS LA SECTION 2",""))</f>
        <v/>
      </c>
    </row>
    <row r="120" spans="20:20" x14ac:dyDescent="0.2">
      <c r="T120" s="112" t="str">
        <f>IF(ISBLANK(A120),"",IF(ISNA(VLOOKUP(VLOOKUP($A120,Légende!$H:$J,3,FALSE),NOM_BM2,1,FALSE)),"AJOUTER L'ÉCOLE DANS LA SECTION 2",""))</f>
        <v/>
      </c>
    </row>
    <row r="121" spans="20:20" x14ac:dyDescent="0.2">
      <c r="T121" s="112" t="str">
        <f>IF(ISBLANK(A121),"",IF(ISNA(VLOOKUP(VLOOKUP($A121,Légende!$H:$J,3,FALSE),NOM_BM2,1,FALSE)),"AJOUTER L'ÉCOLE DANS LA SECTION 2",""))</f>
        <v/>
      </c>
    </row>
    <row r="122" spans="20:20" x14ac:dyDescent="0.2">
      <c r="T122" s="112" t="str">
        <f>IF(ISBLANK(A122),"",IF(ISNA(VLOOKUP(VLOOKUP($A122,Légende!$H:$J,3,FALSE),NOM_BM2,1,FALSE)),"AJOUTER L'ÉCOLE DANS LA SECTION 2",""))</f>
        <v/>
      </c>
    </row>
    <row r="123" spans="20:20" x14ac:dyDescent="0.2">
      <c r="T123" s="112" t="str">
        <f>IF(ISBLANK(A123),"",IF(ISNA(VLOOKUP(VLOOKUP($A123,Légende!$H:$J,3,FALSE),NOM_BM2,1,FALSE)),"AJOUTER L'ÉCOLE DANS LA SECTION 2",""))</f>
        <v/>
      </c>
    </row>
    <row r="124" spans="20:20" x14ac:dyDescent="0.2">
      <c r="T124" s="112" t="str">
        <f>IF(ISBLANK(A124),"",IF(ISNA(VLOOKUP(VLOOKUP($A124,Légende!$H:$J,3,FALSE),NOM_BM2,1,FALSE)),"AJOUTER L'ÉCOLE DANS LA SECTION 2",""))</f>
        <v/>
      </c>
    </row>
    <row r="125" spans="20:20" x14ac:dyDescent="0.2">
      <c r="T125" s="112" t="str">
        <f>IF(ISBLANK(A125),"",IF(ISNA(VLOOKUP(VLOOKUP($A125,Légende!$H:$J,3,FALSE),NOM_BM2,1,FALSE)),"AJOUTER L'ÉCOLE DANS LA SECTION 2",""))</f>
        <v/>
      </c>
    </row>
    <row r="126" spans="20:20" x14ac:dyDescent="0.2">
      <c r="T126" s="112" t="str">
        <f>IF(ISBLANK(A126),"",IF(ISNA(VLOOKUP(VLOOKUP($A126,Légende!$H:$J,3,FALSE),NOM_BM2,1,FALSE)),"AJOUTER L'ÉCOLE DANS LA SECTION 2",""))</f>
        <v/>
      </c>
    </row>
    <row r="127" spans="20:20" x14ac:dyDescent="0.2">
      <c r="T127" s="112" t="str">
        <f>IF(ISBLANK(A127),"",IF(ISNA(VLOOKUP(VLOOKUP($A127,Légende!$H:$J,3,FALSE),NOM_BM2,1,FALSE)),"AJOUTER L'ÉCOLE DANS LA SECTION 2",""))</f>
        <v/>
      </c>
    </row>
    <row r="128" spans="20:20" x14ac:dyDescent="0.2">
      <c r="T128" s="112" t="str">
        <f>IF(ISBLANK(A128),"",IF(ISNA(VLOOKUP(VLOOKUP($A128,Légende!$H:$J,3,FALSE),NOM_BM2,1,FALSE)),"AJOUTER L'ÉCOLE DANS LA SECTION 2",""))</f>
        <v/>
      </c>
    </row>
    <row r="129" spans="20:20" x14ac:dyDescent="0.2">
      <c r="T129" s="112" t="str">
        <f>IF(ISBLANK(A129),"",IF(ISNA(VLOOKUP(VLOOKUP($A129,Légende!$H:$J,3,FALSE),NOM_BM2,1,FALSE)),"AJOUTER L'ÉCOLE DANS LA SECTION 2",""))</f>
        <v/>
      </c>
    </row>
    <row r="130" spans="20:20" x14ac:dyDescent="0.2">
      <c r="T130" s="112" t="str">
        <f>IF(ISBLANK(A130),"",IF(ISNA(VLOOKUP(VLOOKUP($A130,Légende!$H:$J,3,FALSE),NOM_BM2,1,FALSE)),"AJOUTER L'ÉCOLE DANS LA SECTION 2",""))</f>
        <v/>
      </c>
    </row>
  </sheetData>
  <autoFilter ref="A4:S84" xr:uid="{00000000-0009-0000-0000-00000C000000}"/>
  <sortState xmlns:xlrd2="http://schemas.microsoft.com/office/spreadsheetml/2017/richdata2" ref="A5:V84">
    <sortCondition descending="1" ref="M5:M84"/>
  </sortState>
  <mergeCells count="12">
    <mergeCell ref="I1:I2"/>
    <mergeCell ref="P1:R2"/>
    <mergeCell ref="S1:S2"/>
    <mergeCell ref="A1:A2"/>
    <mergeCell ref="J1:L2"/>
    <mergeCell ref="M1:M2"/>
    <mergeCell ref="B1:B2"/>
    <mergeCell ref="N1:N3"/>
    <mergeCell ref="C1:C2"/>
    <mergeCell ref="D1:E2"/>
    <mergeCell ref="F1:F2"/>
    <mergeCell ref="G1:H2"/>
  </mergeCells>
  <phoneticPr fontId="0" type="noConversion"/>
  <conditionalFormatting sqref="A5:B84 N5:S84 A85:S142">
    <cfRule type="expression" dxfId="29" priority="1" stopIfTrue="1">
      <formula>$A5=$A$1</formula>
    </cfRule>
  </conditionalFormatting>
  <conditionalFormatting sqref="C5:M84">
    <cfRule type="expression" dxfId="28" priority="2">
      <formula>$A5=$A$1</formula>
    </cfRule>
  </conditionalFormatting>
  <pageMargins left="0.25" right="0.25" top="0.18" bottom="0.47" header="7.0000000000000007E-2" footer="0.4921259845"/>
  <pageSetup scale="91" fitToHeight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6" id="{DCAD5BE1-0330-44AD-9731-D53FD7F53607}">
            <xm:f>$N85&lt;&gt;VLOOKUP($N85,Centre!N$6:N$16,1,FALSE)</xm:f>
            <x14:dxf>
              <font>
                <color rgb="FFFFC000"/>
              </font>
              <fill>
                <patternFill>
                  <bgColor rgb="FFFF0000"/>
                </patternFill>
              </fill>
            </x14:dxf>
          </x14:cfRule>
          <xm:sqref>N85:N130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0">
    <tabColor theme="7" tint="0.39997558519241921"/>
    <pageSetUpPr fitToPage="1"/>
  </sheetPr>
  <dimension ref="A1:V163"/>
  <sheetViews>
    <sheetView zoomScaleNormal="100" workbookViewId="0">
      <selection activeCell="H13" sqref="H13"/>
    </sheetView>
  </sheetViews>
  <sheetFormatPr baseColWidth="10" defaultRowHeight="15" x14ac:dyDescent="0.2"/>
  <cols>
    <col min="1" max="1" width="5.85546875" customWidth="1"/>
    <col min="2" max="2" width="32.140625" customWidth="1"/>
    <col min="3" max="12" width="5.7109375" customWidth="1"/>
    <col min="13" max="13" width="6.42578125" customWidth="1"/>
    <col min="14" max="14" width="15.7109375" style="140" customWidth="1"/>
    <col min="15" max="15" width="6" style="39" hidden="1" customWidth="1"/>
    <col min="16" max="16" width="3.85546875" customWidth="1"/>
    <col min="17" max="18" width="3.7109375" customWidth="1"/>
    <col min="19" max="19" width="4.140625" customWidth="1"/>
    <col min="20" max="20" width="0" hidden="1" customWidth="1"/>
  </cols>
  <sheetData>
    <row r="1" spans="1:22" ht="13.5" customHeight="1" thickTop="1" x14ac:dyDescent="0.2">
      <c r="A1" s="272" t="str">
        <f>IF(ISNA(VLOOKUP("x",Légende!$G$3:$I$30,2,FALSE)),"AAA",VLOOKUP("x",Légende!$G$3:$I$30,2,FALSE))</f>
        <v>AAA</v>
      </c>
      <c r="B1" s="281" t="s">
        <v>37</v>
      </c>
      <c r="C1" s="281" t="s">
        <v>9</v>
      </c>
      <c r="D1" s="275" t="s">
        <v>365</v>
      </c>
      <c r="E1" s="277"/>
      <c r="F1" s="281" t="s">
        <v>11</v>
      </c>
      <c r="G1" s="275" t="s">
        <v>386</v>
      </c>
      <c r="H1" s="277"/>
      <c r="I1" s="281" t="s">
        <v>13</v>
      </c>
      <c r="J1" s="281" t="s">
        <v>14</v>
      </c>
      <c r="K1" s="281"/>
      <c r="L1" s="281"/>
      <c r="M1" s="293">
        <f>SUM(M5:M521)</f>
        <v>1001</v>
      </c>
      <c r="N1" s="328" t="s">
        <v>42</v>
      </c>
      <c r="P1" s="275" t="s">
        <v>170</v>
      </c>
      <c r="Q1" s="276"/>
      <c r="R1" s="277"/>
      <c r="S1" s="281" t="str">
        <f>IF(COUNTIF(A5:A45,A1)=0,"",COUNTIF(A5:A45,A1))</f>
        <v/>
      </c>
    </row>
    <row r="2" spans="1:22" ht="15.75" customHeight="1" thickBot="1" x14ac:dyDescent="0.25">
      <c r="A2" s="272"/>
      <c r="B2" s="282"/>
      <c r="C2" s="286"/>
      <c r="D2" s="278"/>
      <c r="E2" s="280"/>
      <c r="F2" s="286"/>
      <c r="G2" s="278"/>
      <c r="H2" s="280"/>
      <c r="I2" s="286"/>
      <c r="J2" s="282"/>
      <c r="K2" s="282"/>
      <c r="L2" s="282"/>
      <c r="M2" s="294"/>
      <c r="N2" s="329"/>
      <c r="P2" s="278"/>
      <c r="Q2" s="279"/>
      <c r="R2" s="280"/>
      <c r="S2" s="286"/>
    </row>
    <row r="3" spans="1:22" ht="16.5" thickBot="1" x14ac:dyDescent="0.25">
      <c r="A3" s="39" t="s">
        <v>91</v>
      </c>
      <c r="B3" s="202" t="s">
        <v>0</v>
      </c>
      <c r="C3" s="191" t="s">
        <v>1</v>
      </c>
      <c r="D3" s="189" t="s">
        <v>2</v>
      </c>
      <c r="E3" s="190" t="s">
        <v>3</v>
      </c>
      <c r="F3" s="191" t="s">
        <v>1</v>
      </c>
      <c r="G3" s="189" t="s">
        <v>2</v>
      </c>
      <c r="H3" s="190" t="s">
        <v>3</v>
      </c>
      <c r="I3" s="191" t="s">
        <v>1</v>
      </c>
      <c r="J3" s="51" t="s">
        <v>1</v>
      </c>
      <c r="K3" s="189" t="s">
        <v>2</v>
      </c>
      <c r="L3" s="190" t="s">
        <v>3</v>
      </c>
      <c r="M3" s="191" t="s">
        <v>4</v>
      </c>
      <c r="N3" s="330"/>
      <c r="P3" s="192" t="s">
        <v>1</v>
      </c>
      <c r="Q3" s="193" t="s">
        <v>2</v>
      </c>
      <c r="R3" s="194" t="s">
        <v>3</v>
      </c>
      <c r="S3" s="195" t="s">
        <v>4</v>
      </c>
    </row>
    <row r="4" spans="1:22" ht="15.75" x14ac:dyDescent="0.25">
      <c r="B4" s="26"/>
      <c r="C4" s="183"/>
      <c r="D4" s="31"/>
      <c r="E4" s="31"/>
      <c r="F4" s="183"/>
      <c r="G4" s="31"/>
      <c r="H4" s="31"/>
      <c r="I4" s="183"/>
      <c r="J4" s="29"/>
      <c r="K4" s="29"/>
      <c r="L4" s="29"/>
      <c r="M4" s="29"/>
      <c r="N4" s="138"/>
    </row>
    <row r="5" spans="1:22" ht="15.75" x14ac:dyDescent="0.25">
      <c r="A5" s="132" t="s">
        <v>163</v>
      </c>
      <c r="B5" s="56" t="s">
        <v>394</v>
      </c>
      <c r="C5" s="180">
        <v>60</v>
      </c>
      <c r="D5" s="178"/>
      <c r="E5" s="180"/>
      <c r="F5" s="180"/>
      <c r="G5" s="178"/>
      <c r="H5" s="180"/>
      <c r="I5" s="180"/>
      <c r="J5" s="71">
        <f>SUM(C5)+F5+I5</f>
        <v>60</v>
      </c>
      <c r="K5" s="71">
        <f>SUM(D5)+G5</f>
        <v>0</v>
      </c>
      <c r="L5" s="71">
        <f>SUM(E5)+H5</f>
        <v>0</v>
      </c>
      <c r="M5" s="70">
        <f>SUM(J5)+K5+L5</f>
        <v>60</v>
      </c>
      <c r="N5" s="139" t="str">
        <f>IF(ISNA(VLOOKUP(A5,Légende!$H:$J,3,FALSE)),"",VLOOKUP(A5,Légende!$H:$J,3,FALSE))</f>
        <v>STE-MARIE</v>
      </c>
      <c r="P5" s="333">
        <f>IF(OR($J5="",$J5=0),"",RANK($J5,$J$5:$J$90,0))</f>
        <v>1</v>
      </c>
      <c r="Q5" s="333" t="str">
        <f>IF(OR($K5="",$K5=0),"",RANK($K5,$K$5:$K$90,0))</f>
        <v/>
      </c>
      <c r="R5" s="333" t="str">
        <f>IF(OR($L5="",$L5=0),"",RANK($L5,$L$5:$L$90,0))</f>
        <v/>
      </c>
      <c r="S5" s="333">
        <f>IF(OR($M5="",$M5=0),"",RANK($M5,$M$5:$M$90,0))</f>
        <v>1</v>
      </c>
      <c r="T5" s="112" t="str">
        <f>IF(ISBLANK(A5),"",IF(ISNA(VLOOKUP(VLOOKUP($A5,Légende!$H:$J,3,FALSE),NOM_BM2,1,FALSE)),"AJOUTER L'ÉCOLE DANS LA SECTION 2",""))</f>
        <v/>
      </c>
      <c r="V5" t="str">
        <f>IF(N5=VLOOKUP(N5,Centre!$P$6:$P$16,1,FALSE),"OK","ATTENTION")</f>
        <v>OK</v>
      </c>
    </row>
    <row r="6" spans="1:22" ht="15.75" x14ac:dyDescent="0.25">
      <c r="A6" s="132" t="s">
        <v>163</v>
      </c>
      <c r="B6" s="56" t="s">
        <v>472</v>
      </c>
      <c r="C6" s="180">
        <v>57</v>
      </c>
      <c r="D6" s="178"/>
      <c r="E6" s="180"/>
      <c r="F6" s="180"/>
      <c r="G6" s="178"/>
      <c r="H6" s="180"/>
      <c r="I6" s="180"/>
      <c r="J6" s="71">
        <f>SUM(C6)+F6+I6</f>
        <v>57</v>
      </c>
      <c r="K6" s="71">
        <f>SUM(D6)+G6</f>
        <v>0</v>
      </c>
      <c r="L6" s="71">
        <f>SUM(E6)+H6</f>
        <v>0</v>
      </c>
      <c r="M6" s="70">
        <f>SUM(J6)+K6+L6</f>
        <v>57</v>
      </c>
      <c r="N6" s="139" t="str">
        <f>IF(ISNA(VLOOKUP(A6,Légende!$H:$J,3,FALSE)),"",VLOOKUP(A6,Légende!$H:$J,3,FALSE))</f>
        <v>STE-MARIE</v>
      </c>
      <c r="P6" s="333">
        <f>IF(OR($J6="",$J6=0),"",RANK($J6,$J$5:$J$90,0))</f>
        <v>2</v>
      </c>
      <c r="Q6" s="333" t="str">
        <f>IF(OR($K6="",$K6=0),"",RANK($K6,$K$5:$K$90,0))</f>
        <v/>
      </c>
      <c r="R6" s="333" t="str">
        <f>IF(OR($L6="",$L6=0),"",RANK($L6,$L$5:$L$90,0))</f>
        <v/>
      </c>
      <c r="S6" s="333">
        <f>IF(OR($M6="",$M6=0),"",RANK($M6,$M$5:$M$90,0))</f>
        <v>2</v>
      </c>
      <c r="T6" s="112"/>
      <c r="V6" t="str">
        <f>IF(N6=VLOOKUP(N6,Centre!$P$6:$P$16,1,FALSE),"OK","ATTENTION")</f>
        <v>OK</v>
      </c>
    </row>
    <row r="7" spans="1:22" ht="15.75" x14ac:dyDescent="0.25">
      <c r="A7" s="33" t="s">
        <v>20</v>
      </c>
      <c r="B7" s="56" t="s">
        <v>391</v>
      </c>
      <c r="C7" s="180">
        <v>54</v>
      </c>
      <c r="D7" s="178"/>
      <c r="E7" s="180"/>
      <c r="F7" s="180"/>
      <c r="G7" s="178"/>
      <c r="H7" s="180"/>
      <c r="I7" s="180"/>
      <c r="J7" s="71">
        <f>SUM(C7)+F7+I7</f>
        <v>54</v>
      </c>
      <c r="K7" s="71">
        <f>SUM(D7)+G7</f>
        <v>0</v>
      </c>
      <c r="L7" s="71">
        <f>SUM(E7)+H7</f>
        <v>0</v>
      </c>
      <c r="M7" s="70">
        <f>SUM(J7)+K7+L7</f>
        <v>54</v>
      </c>
      <c r="N7" s="139" t="str">
        <f>IF(ISNA(VLOOKUP(A7,Légende!$H:$J,3,FALSE)),"",VLOOKUP(A7,Légende!$H:$J,3,FALSE))</f>
        <v>MONIQUE-PROULX</v>
      </c>
      <c r="P7" s="39">
        <f>IF(OR($J7="",$J7=0),"",RANK($J7,$J$5:$J$45,0))</f>
        <v>3</v>
      </c>
      <c r="Q7" s="39" t="str">
        <f>IF(OR($K7="",$K7=0),"",RANK($K7,$K$5:$K$45,0))</f>
        <v/>
      </c>
      <c r="R7" s="39" t="str">
        <f>IF(OR($L7="",$L7=0),"",RANK($L7,$L$5:$L$45,0))</f>
        <v/>
      </c>
      <c r="S7" s="39">
        <f>IF(OR($M7="",$M7=0),"",RANK($M7,$M$5:$M$45,0))</f>
        <v>3</v>
      </c>
      <c r="T7" s="112"/>
      <c r="V7" t="str">
        <f>IF(N7=VLOOKUP(N7,Centre!$R$6:$R$16,1,FALSE),"OK","ATTENTION")</f>
        <v>OK</v>
      </c>
    </row>
    <row r="8" spans="1:22" ht="15.75" x14ac:dyDescent="0.25">
      <c r="A8" s="33" t="s">
        <v>17</v>
      </c>
      <c r="B8" s="55" t="s">
        <v>479</v>
      </c>
      <c r="C8" s="180">
        <v>51</v>
      </c>
      <c r="D8" s="178"/>
      <c r="E8" s="180"/>
      <c r="F8" s="180"/>
      <c r="G8" s="178"/>
      <c r="H8" s="180"/>
      <c r="I8" s="180"/>
      <c r="J8" s="71">
        <f>SUM(C8)+F8+I8</f>
        <v>51</v>
      </c>
      <c r="K8" s="71">
        <f>SUM(D8)+G8</f>
        <v>0</v>
      </c>
      <c r="L8" s="71">
        <f>SUM(E8)+H8</f>
        <v>0</v>
      </c>
      <c r="M8" s="70">
        <f>SUM(J8)+K8+L8</f>
        <v>51</v>
      </c>
      <c r="N8" s="139" t="str">
        <f>IF(ISNA(VLOOKUP(A8,Légende!$H:$J,3,FALSE)),"",VLOOKUP(A8,Légende!$H:$J,3,FALSE))</f>
        <v>LA SAMARE</v>
      </c>
      <c r="P8" s="111">
        <f>IF(OR($J8="",$J8=0),"",RANK($J8,$J$5:$J$45,0))</f>
        <v>4</v>
      </c>
      <c r="Q8" s="111" t="str">
        <f>IF(OR($K8="",$K8=0),"",RANK($K8,$K$5:$K$45,0))</f>
        <v/>
      </c>
      <c r="R8" s="111" t="str">
        <f>IF(OR($L8="",$L8=0),"",RANK($L8,$L$5:$L$45,0))</f>
        <v/>
      </c>
      <c r="S8" s="111">
        <f>IF(OR($M8="",$M8=0),"",RANK($M8,$M$5:$M$45,0))</f>
        <v>4</v>
      </c>
      <c r="T8" s="112" t="str">
        <f>IF(ISBLANK(A8),"",IF(ISNA(VLOOKUP(VLOOKUP($A8,Légende!$H:$J,3,FALSE),NOM_CF2,1,FALSE)),"AJOUTER L'ÉCOLE DANS LA SECTION 2",""))</f>
        <v/>
      </c>
      <c r="V8" t="str">
        <f>IF(N8=VLOOKUP(N8,Centre!$R$6:$R$16,1,FALSE),"OK","ATTENTION")</f>
        <v>OK</v>
      </c>
    </row>
    <row r="9" spans="1:22" ht="15.75" x14ac:dyDescent="0.25">
      <c r="A9" s="33" t="s">
        <v>92</v>
      </c>
      <c r="B9" s="56" t="s">
        <v>397</v>
      </c>
      <c r="C9" s="180">
        <v>51</v>
      </c>
      <c r="D9" s="178"/>
      <c r="E9" s="180"/>
      <c r="F9" s="180"/>
      <c r="G9" s="178"/>
      <c r="H9" s="180"/>
      <c r="I9" s="180"/>
      <c r="J9" s="71">
        <f>SUM(C9)+F9+I9</f>
        <v>51</v>
      </c>
      <c r="K9" s="71">
        <f>SUM(D9)+G9</f>
        <v>0</v>
      </c>
      <c r="L9" s="71">
        <f>SUM(E9)+H9</f>
        <v>0</v>
      </c>
      <c r="M9" s="70">
        <f>SUM(J9)+K9+L9</f>
        <v>51</v>
      </c>
      <c r="N9" s="139" t="str">
        <f>IF(ISNA(VLOOKUP(A9,Légende!$H:$J,3,FALSE)),"",VLOOKUP(A9,Légende!$H:$J,3,FALSE))</f>
        <v>LE BOISÉ</v>
      </c>
      <c r="P9" s="111">
        <f>IF(OR($J9="",$J9=0),"",RANK($J9,$J$5:$J$177,0))</f>
        <v>4</v>
      </c>
      <c r="Q9" s="111" t="str">
        <f>IF(OR($K9="",$K9=0),"",RANK($K9,$K$5:$K$177,0))</f>
        <v/>
      </c>
      <c r="R9" s="111" t="str">
        <f>IF(OR($L9="",$L9=0),"",RANK($L9,$L$5:$L$177,0))</f>
        <v/>
      </c>
      <c r="S9" s="111">
        <f>IF(OR($M9="",$M9=0),"",RANK($M9,$M$5:$M$177,0))</f>
        <v>4</v>
      </c>
      <c r="T9" s="112" t="str">
        <f>IF(ISBLANK(A9),"",IF(ISNA(VLOOKUP(VLOOKUP($A9,Légende!$H:$J,3,FALSE),NOM_CM2,1,FALSE)),"AJOUTER L'ÉCOLE DANS LA SECTION 2",""))</f>
        <v/>
      </c>
      <c r="V9" t="str">
        <f>IF(N9=VLOOKUP(N9,Centre!$N$18:$N$27,1,FALSE),"OK","ATTENTION")</f>
        <v>OK</v>
      </c>
    </row>
    <row r="10" spans="1:22" ht="15.75" x14ac:dyDescent="0.25">
      <c r="A10" s="33" t="s">
        <v>17</v>
      </c>
      <c r="B10" s="56" t="s">
        <v>540</v>
      </c>
      <c r="C10" s="180">
        <v>48</v>
      </c>
      <c r="D10" s="178"/>
      <c r="E10" s="180"/>
      <c r="F10" s="180"/>
      <c r="G10" s="178"/>
      <c r="H10" s="180"/>
      <c r="I10" s="180"/>
      <c r="J10" s="71">
        <f>SUM(C10)+F10+I10</f>
        <v>48</v>
      </c>
      <c r="K10" s="71">
        <f>SUM(D10)+G10</f>
        <v>0</v>
      </c>
      <c r="L10" s="71">
        <f>SUM(E10)+H10</f>
        <v>0</v>
      </c>
      <c r="M10" s="70">
        <f>SUM(J10)+K10+L10</f>
        <v>48</v>
      </c>
      <c r="N10" s="139" t="str">
        <f>IF(ISNA(VLOOKUP(A10,Légende!$H:$J,3,FALSE)),"",VLOOKUP(A10,Légende!$H:$J,3,FALSE))</f>
        <v>LA SAMARE</v>
      </c>
      <c r="P10" s="111">
        <f>IF(OR($J10="",$J10=0),"",RANK($J10,$J$5:$J$45,0))</f>
        <v>6</v>
      </c>
      <c r="Q10" s="111" t="str">
        <f>IF(OR($K10="",$K10=0),"",RANK($K10,$K$5:$K$45,0))</f>
        <v/>
      </c>
      <c r="R10" s="111" t="str">
        <f>IF(OR($L10="",$L10=0),"",RANK($L10,$L$5:$L$45,0))</f>
        <v/>
      </c>
      <c r="S10" s="111">
        <f>IF(OR($M10="",$M10=0),"",RANK($M10,$M$5:$M$45,0))</f>
        <v>6</v>
      </c>
      <c r="T10" s="112" t="str">
        <f>IF(ISBLANK(A10),"",IF(ISNA(VLOOKUP(VLOOKUP($A10,Légende!$H:$J,3,FALSE),NOM_CF2,1,FALSE)),"AJOUTER L'ÉCOLE DANS LA SECTION 2",""))</f>
        <v/>
      </c>
      <c r="V10" t="str">
        <f>IF(N10=VLOOKUP(N10,Centre!$R$6:$R$16,1,FALSE),"OK","ATTENTION")</f>
        <v>OK</v>
      </c>
    </row>
    <row r="11" spans="1:22" ht="15.75" x14ac:dyDescent="0.25">
      <c r="A11" s="33" t="s">
        <v>20</v>
      </c>
      <c r="B11" s="56" t="s">
        <v>515</v>
      </c>
      <c r="C11" s="180">
        <v>48</v>
      </c>
      <c r="D11" s="178"/>
      <c r="E11" s="180"/>
      <c r="F11" s="180"/>
      <c r="G11" s="178"/>
      <c r="H11" s="180"/>
      <c r="I11" s="180"/>
      <c r="J11" s="71">
        <f>SUM(C11)+F11+I11</f>
        <v>48</v>
      </c>
      <c r="K11" s="71">
        <f>SUM(D11)+G11</f>
        <v>0</v>
      </c>
      <c r="L11" s="71">
        <f>SUM(E11)+H11</f>
        <v>0</v>
      </c>
      <c r="M11" s="70">
        <f>SUM(J11)+K11+L11</f>
        <v>48</v>
      </c>
      <c r="N11" s="139" t="str">
        <f>IF(ISNA(VLOOKUP(A11,Légende!$H:$J,3,FALSE)),"",VLOOKUP(A11,Légende!$H:$J,3,FALSE))</f>
        <v>MONIQUE-PROULX</v>
      </c>
      <c r="P11" s="111">
        <f>IF(OR($J11="",$J11=0),"",RANK($J11,$J$5:$J$45,0))</f>
        <v>6</v>
      </c>
      <c r="Q11" s="111" t="str">
        <f>IF(OR($K11="",$K11=0),"",RANK($K11,$K$5:$K$45,0))</f>
        <v/>
      </c>
      <c r="R11" s="111" t="str">
        <f>IF(OR($L11="",$L11=0),"",RANK($L11,$L$5:$L$45,0))</f>
        <v/>
      </c>
      <c r="S11" s="111">
        <f>IF(OR($M11="",$M11=0),"",RANK($M11,$M$5:$M$45,0))</f>
        <v>6</v>
      </c>
      <c r="T11" s="112"/>
      <c r="V11" t="str">
        <f>IF(N11=VLOOKUP(N11,Centre!$R$6:$R$16,1,FALSE),"OK","ATTENTION")</f>
        <v>OK</v>
      </c>
    </row>
    <row r="12" spans="1:22" ht="16.5" thickBot="1" x14ac:dyDescent="0.3">
      <c r="A12" s="33" t="s">
        <v>103</v>
      </c>
      <c r="B12" s="68" t="s">
        <v>420</v>
      </c>
      <c r="C12" s="242">
        <v>45</v>
      </c>
      <c r="D12" s="248"/>
      <c r="E12" s="242"/>
      <c r="F12" s="242"/>
      <c r="G12" s="248"/>
      <c r="H12" s="242"/>
      <c r="I12" s="242"/>
      <c r="J12" s="246">
        <f>SUM(C12)+F12+I12</f>
        <v>45</v>
      </c>
      <c r="K12" s="246">
        <f>SUM(D12)+G12</f>
        <v>0</v>
      </c>
      <c r="L12" s="246">
        <f>SUM(E12)+H12</f>
        <v>0</v>
      </c>
      <c r="M12" s="247">
        <f>SUM(J12)+K12+L12</f>
        <v>45</v>
      </c>
      <c r="N12" s="139" t="str">
        <f>IF(ISNA(VLOOKUP(A12,Légende!$H:$J,3,FALSE)),"",VLOOKUP(A12,Légende!$H:$J,3,FALSE))</f>
        <v>JEANNE-MANCE</v>
      </c>
      <c r="P12" s="111">
        <f>IF(OR($J12="",$J12=0),"",RANK($J12,$J$5:$J$167,0))</f>
        <v>8</v>
      </c>
      <c r="Q12" s="111" t="str">
        <f>IF(OR($K12="",$K12=0),"",RANK($K12,$K$5:$K$167,0))</f>
        <v/>
      </c>
      <c r="R12" s="111" t="str">
        <f>IF(OR($L12="",$L12=0),"",RANK($L12,$L$5:$L$167,0))</f>
        <v/>
      </c>
      <c r="S12" s="111">
        <f>IF(OR($M12="",$M12=0),"",RANK($M12,$M$5:$M$167,0))</f>
        <v>8</v>
      </c>
      <c r="T12" s="112" t="str">
        <f>IF(ISBLANK(A12),"",IF(ISNA(VLOOKUP(VLOOKUP($A12,Légende!$H:$J,3,FALSE),NOM_CM2,1,FALSE)),"AJOUTER L'ÉCOLE DANS LA SECTION 2",""))</f>
        <v/>
      </c>
      <c r="V12" t="str">
        <f>IF(N12=VLOOKUP(N12,Centre!$N$6:$N$16,1,FALSE),"OK","ATTENTION")</f>
        <v>OK</v>
      </c>
    </row>
    <row r="13" spans="1:22" ht="15.75" x14ac:dyDescent="0.25">
      <c r="A13" s="33" t="s">
        <v>17</v>
      </c>
      <c r="B13" s="56" t="s">
        <v>539</v>
      </c>
      <c r="C13" s="212">
        <v>42</v>
      </c>
      <c r="D13" s="213"/>
      <c r="E13" s="212"/>
      <c r="F13" s="212"/>
      <c r="G13" s="213"/>
      <c r="H13" s="212"/>
      <c r="I13" s="212"/>
      <c r="J13" s="226">
        <f>SUM(C13)+F13+I13</f>
        <v>42</v>
      </c>
      <c r="K13" s="226">
        <f>SUM(D13)+G13</f>
        <v>0</v>
      </c>
      <c r="L13" s="226">
        <f>SUM(E13)+H13</f>
        <v>0</v>
      </c>
      <c r="M13" s="6">
        <f>SUM(J13)+K13+L13</f>
        <v>42</v>
      </c>
      <c r="N13" s="139" t="str">
        <f>IF(ISNA(VLOOKUP(A13,Légende!$H:$J,3,FALSE)),"",VLOOKUP(A13,Légende!$H:$J,3,FALSE))</f>
        <v>LA SAMARE</v>
      </c>
      <c r="P13" s="111">
        <f>IF(OR($J13="",$J13=0),"",RANK($J13,$J$5:$J$45,0))</f>
        <v>9</v>
      </c>
      <c r="Q13" s="111" t="str">
        <f>IF(OR($K13="",$K13=0),"",RANK($K13,$K$5:$K$45,0))</f>
        <v/>
      </c>
      <c r="R13" s="111" t="str">
        <f>IF(OR($L13="",$L13=0),"",RANK($L13,$L$5:$L$45,0))</f>
        <v/>
      </c>
      <c r="S13" s="111">
        <f>IF(OR($M13="",$M13=0),"",RANK($M13,$M$5:$M$45,0))</f>
        <v>9</v>
      </c>
      <c r="T13" s="112" t="str">
        <f>IF(ISBLANK(A13),"",IF(ISNA(VLOOKUP(VLOOKUP($A13,Légende!$H:$J,3,FALSE),NOM_CF2,1,FALSE)),"AJOUTER L'ÉCOLE DANS LA SECTION 2",""))</f>
        <v/>
      </c>
      <c r="V13" t="str">
        <f>IF(N13=VLOOKUP(N13,Centre!$R$6:$R$16,1,FALSE),"OK","ATTENTION")</f>
        <v>OK</v>
      </c>
    </row>
    <row r="14" spans="1:22" ht="15.75" x14ac:dyDescent="0.25">
      <c r="A14" s="33" t="s">
        <v>20</v>
      </c>
      <c r="B14" s="55" t="s">
        <v>514</v>
      </c>
      <c r="C14" s="212">
        <v>42</v>
      </c>
      <c r="D14" s="213"/>
      <c r="E14" s="212"/>
      <c r="F14" s="212"/>
      <c r="G14" s="213"/>
      <c r="H14" s="212"/>
      <c r="I14" s="212"/>
      <c r="J14" s="226">
        <f>SUM(C14)+F14+I14</f>
        <v>42</v>
      </c>
      <c r="K14" s="226">
        <f>SUM(D14)+G14</f>
        <v>0</v>
      </c>
      <c r="L14" s="226">
        <f>SUM(E14)+H14</f>
        <v>0</v>
      </c>
      <c r="M14" s="6">
        <f>SUM(J14)+K14+L14</f>
        <v>42</v>
      </c>
      <c r="N14" s="139" t="str">
        <f>IF(ISNA(VLOOKUP(A14,Légende!$H:$J,3,FALSE)),"",VLOOKUP(A14,Légende!$H:$J,3,FALSE))</f>
        <v>MONIQUE-PROULX</v>
      </c>
      <c r="P14" s="111">
        <f>IF(OR($J14="",$J14=0),"",RANK($J14,$J$5:$J$45,0))</f>
        <v>9</v>
      </c>
      <c r="Q14" s="111" t="str">
        <f>IF(OR($K14="",$K14=0),"",RANK($K14,$K$5:$K$45,0))</f>
        <v/>
      </c>
      <c r="R14" s="111" t="str">
        <f>IF(OR($L14="",$L14=0),"",RANK($L14,$L$5:$L$45,0))</f>
        <v/>
      </c>
      <c r="S14" s="111">
        <f>IF(OR($M14="",$M14=0),"",RANK($M14,$M$5:$M$45,0))</f>
        <v>9</v>
      </c>
      <c r="T14" s="112"/>
      <c r="V14" t="str">
        <f>IF(N14=VLOOKUP(N14,Centre!$R$6:$R$16,1,FALSE),"OK","ATTENTION")</f>
        <v>OK</v>
      </c>
    </row>
    <row r="15" spans="1:22" ht="15.75" x14ac:dyDescent="0.25">
      <c r="A15" s="33" t="s">
        <v>158</v>
      </c>
      <c r="B15" s="56" t="s">
        <v>419</v>
      </c>
      <c r="C15" s="212">
        <v>42</v>
      </c>
      <c r="D15" s="213"/>
      <c r="E15" s="212"/>
      <c r="F15" s="212"/>
      <c r="G15" s="213"/>
      <c r="H15" s="212"/>
      <c r="I15" s="212"/>
      <c r="J15" s="226">
        <f>SUM(C15)+F15+I15</f>
        <v>42</v>
      </c>
      <c r="K15" s="226">
        <f>SUM(D15)+G15</f>
        <v>0</v>
      </c>
      <c r="L15" s="226">
        <f>SUM(E15)+H15</f>
        <v>0</v>
      </c>
      <c r="M15" s="6">
        <f>SUM(J15)+K15+L15</f>
        <v>42</v>
      </c>
      <c r="N15" s="139" t="str">
        <f>IF(ISNA(VLOOKUP(A15,Légende!$H:$J,3,FALSE)),"",VLOOKUP(A15,Légende!$H:$J,3,FALSE))</f>
        <v>La Poudrière</v>
      </c>
      <c r="P15" s="333">
        <f>IF(OR($J15="",$J15=0),"",RANK($J15,$J$5:$J$176,0))</f>
        <v>9</v>
      </c>
      <c r="Q15" s="333" t="str">
        <f>IF(OR($K15="",$K15=0),"",RANK($K15,$K$5:$K$176,0))</f>
        <v/>
      </c>
      <c r="R15" s="333" t="str">
        <f>IF(OR($L15="",$L15=0),"",RANK($L15,$L$5:$L$176,0))</f>
        <v/>
      </c>
      <c r="S15" s="333">
        <f>IF(OR($M15="",$M15=0),"",RANK($M15,$M$5:$M$176,0))</f>
        <v>9</v>
      </c>
      <c r="T15" s="112"/>
      <c r="V15" t="str">
        <f>IF(N15=VLOOKUP(N15,Centre!$N$18:$N$27,1,FALSE),"OK","ATTENTION")</f>
        <v>OK</v>
      </c>
    </row>
    <row r="16" spans="1:22" ht="15.75" x14ac:dyDescent="0.25">
      <c r="A16" s="33" t="s">
        <v>107</v>
      </c>
      <c r="B16" s="56" t="s">
        <v>425</v>
      </c>
      <c r="C16" s="180">
        <v>39</v>
      </c>
      <c r="D16" s="178"/>
      <c r="E16" s="180"/>
      <c r="F16" s="180"/>
      <c r="G16" s="178"/>
      <c r="H16" s="180"/>
      <c r="I16" s="180"/>
      <c r="J16" s="71">
        <f>SUM(C16)+F16+I16</f>
        <v>39</v>
      </c>
      <c r="K16" s="71">
        <f>SUM(D16)+G16</f>
        <v>0</v>
      </c>
      <c r="L16" s="71">
        <f>SUM(E16)+H16</f>
        <v>0</v>
      </c>
      <c r="M16" s="70">
        <f>SUM(J16)+K16+L16</f>
        <v>39</v>
      </c>
      <c r="N16" s="139" t="str">
        <f>IF(ISNA(VLOOKUP(A16,Légende!$H:$J,3,FALSE)),"",VLOOKUP(A16,Légende!$H:$J,3,FALSE))</f>
        <v>JEAN-RAIMBAULT</v>
      </c>
      <c r="P16" s="333">
        <f>IF(OR($J16="",$J16=0),"",RANK($J16,$J$5:$J$176,0))</f>
        <v>12</v>
      </c>
      <c r="Q16" s="333" t="str">
        <f>IF(OR($K16="",$K16=0),"",RANK($K16,$K$5:$K$176,0))</f>
        <v/>
      </c>
      <c r="R16" s="333" t="str">
        <f>IF(OR($L16="",$L16=0),"",RANK($L16,$L$5:$L$176,0))</f>
        <v/>
      </c>
      <c r="S16" s="333">
        <f>IF(OR($M16="",$M16=0),"",RANK($M16,$M$5:$M$176,0))</f>
        <v>12</v>
      </c>
      <c r="T16" s="112"/>
      <c r="V16" t="str">
        <f>IF(N16=VLOOKUP(N16,Centre!$N$18:$N$27,1,FALSE),"OK","ATTENTION")</f>
        <v>OK</v>
      </c>
    </row>
    <row r="17" spans="1:22" ht="15.75" x14ac:dyDescent="0.25">
      <c r="A17" s="33" t="s">
        <v>92</v>
      </c>
      <c r="B17" s="56" t="s">
        <v>593</v>
      </c>
      <c r="C17" s="180">
        <v>38</v>
      </c>
      <c r="D17" s="178"/>
      <c r="E17" s="180"/>
      <c r="F17" s="180"/>
      <c r="G17" s="178"/>
      <c r="H17" s="180"/>
      <c r="I17" s="180"/>
      <c r="J17" s="71">
        <f>SUM(C17)+F17+I17</f>
        <v>38</v>
      </c>
      <c r="K17" s="71">
        <f>SUM(D17)+G17</f>
        <v>0</v>
      </c>
      <c r="L17" s="71">
        <f>SUM(E17)+H17</f>
        <v>0</v>
      </c>
      <c r="M17" s="70">
        <f>SUM(J17)+K17+L17</f>
        <v>38</v>
      </c>
      <c r="N17" s="139" t="str">
        <f>IF(ISNA(VLOOKUP(A17,Légende!$H:$J,3,FALSE)),"",VLOOKUP(A17,Légende!$H:$J,3,FALSE))</f>
        <v>LE BOISÉ</v>
      </c>
      <c r="P17" s="333">
        <f>IF(OR($J17="",$J17=0),"",RANK($J17,$J$5:$J$177,0))</f>
        <v>13</v>
      </c>
      <c r="Q17" s="333" t="str">
        <f>IF(OR($K17="",$K17=0),"",RANK($K17,$K$5:$K$177,0))</f>
        <v/>
      </c>
      <c r="R17" s="333" t="str">
        <f>IF(OR($L17="",$L17=0),"",RANK($L17,$L$5:$L$177,0))</f>
        <v/>
      </c>
      <c r="S17" s="333">
        <f>IF(OR($M17="",$M17=0),"",RANK($M17,$M$5:$M$177,0))</f>
        <v>13</v>
      </c>
      <c r="T17" s="112" t="str">
        <f>IF(ISBLANK(A17),"",IF(ISNA(VLOOKUP(VLOOKUP($A17,Légende!$H:$J,3,FALSE),NOM_CM2,1,FALSE)),"AJOUTER L'ÉCOLE DANS LA SECTION 2",""))</f>
        <v/>
      </c>
      <c r="V17" t="str">
        <f>IF(N17=VLOOKUP(N17,Centre!$N$18:$N$27,1,FALSE),"OK","ATTENTION")</f>
        <v>OK</v>
      </c>
    </row>
    <row r="18" spans="1:22" ht="15.75" x14ac:dyDescent="0.25">
      <c r="A18" s="33" t="s">
        <v>103</v>
      </c>
      <c r="B18" s="56" t="s">
        <v>417</v>
      </c>
      <c r="C18" s="180">
        <v>36</v>
      </c>
      <c r="D18" s="178"/>
      <c r="E18" s="180"/>
      <c r="F18" s="180"/>
      <c r="G18" s="178"/>
      <c r="H18" s="180"/>
      <c r="I18" s="180"/>
      <c r="J18" s="71">
        <f>SUM(C18)+F18+I18</f>
        <v>36</v>
      </c>
      <c r="K18" s="71">
        <f>SUM(D18)+G18</f>
        <v>0</v>
      </c>
      <c r="L18" s="71">
        <f>SUM(E18)+H18</f>
        <v>0</v>
      </c>
      <c r="M18" s="70">
        <f>SUM(J18)+K18+L18</f>
        <v>36</v>
      </c>
      <c r="N18" s="139" t="str">
        <f>IF(ISNA(VLOOKUP(A18,Légende!$H:$J,3,FALSE)),"",VLOOKUP(A18,Légende!$H:$J,3,FALSE))</f>
        <v>JEANNE-MANCE</v>
      </c>
      <c r="P18" s="333">
        <f>IF(OR($J18="",$J18=0),"",RANK($J18,$J$5:$J$167,0))</f>
        <v>14</v>
      </c>
      <c r="Q18" s="333" t="str">
        <f>IF(OR($K18="",$K18=0),"",RANK($K18,$K$5:$K$167,0))</f>
        <v/>
      </c>
      <c r="R18" s="333" t="str">
        <f>IF(OR($L18="",$L18=0),"",RANK($L18,$L$5:$L$167,0))</f>
        <v/>
      </c>
      <c r="S18" s="333">
        <f>IF(OR($M18="",$M18=0),"",RANK($M18,$M$5:$M$167,0))</f>
        <v>14</v>
      </c>
      <c r="T18" s="112" t="str">
        <f>IF(ISBLANK(A18),"",IF(ISNA(VLOOKUP(VLOOKUP($A18,Légende!$H:$J,3,FALSE),NOM_CM2,1,FALSE)),"AJOUTER L'ÉCOLE DANS LA SECTION 2",""))</f>
        <v/>
      </c>
      <c r="V18" t="str">
        <f>IF(N18=VLOOKUP(N18,Centre!$N$6:$N$16,1,FALSE),"OK","ATTENTION")</f>
        <v>OK</v>
      </c>
    </row>
    <row r="19" spans="1:22" ht="15.75" x14ac:dyDescent="0.25">
      <c r="A19" s="33" t="s">
        <v>103</v>
      </c>
      <c r="B19" s="56" t="s">
        <v>418</v>
      </c>
      <c r="C19" s="180">
        <v>36</v>
      </c>
      <c r="D19" s="178"/>
      <c r="E19" s="180"/>
      <c r="F19" s="180"/>
      <c r="G19" s="178"/>
      <c r="H19" s="180"/>
      <c r="I19" s="180"/>
      <c r="J19" s="71">
        <f>SUM(C19)+F19+I19</f>
        <v>36</v>
      </c>
      <c r="K19" s="71">
        <f>SUM(D19)+G19</f>
        <v>0</v>
      </c>
      <c r="L19" s="71">
        <f>SUM(E19)+H19</f>
        <v>0</v>
      </c>
      <c r="M19" s="70">
        <f>SUM(J19)+K19+L19</f>
        <v>36</v>
      </c>
      <c r="N19" s="139" t="str">
        <f>IF(ISNA(VLOOKUP(A19,Légende!$H:$J,3,FALSE)),"",VLOOKUP(A19,Légende!$H:$J,3,FALSE))</f>
        <v>JEANNE-MANCE</v>
      </c>
      <c r="P19" s="333">
        <f>IF(OR($J19="",$J19=0),"",RANK($J19,$J$5:$J$167,0))</f>
        <v>14</v>
      </c>
      <c r="Q19" s="333" t="str">
        <f>IF(OR($K19="",$K19=0),"",RANK($K19,$K$5:$K$167,0))</f>
        <v/>
      </c>
      <c r="R19" s="333" t="str">
        <f>IF(OR($L19="",$L19=0),"",RANK($L19,$L$5:$L$167,0))</f>
        <v/>
      </c>
      <c r="S19" s="333">
        <f>IF(OR($M19="",$M19=0),"",RANK($M19,$M$5:$M$167,0))</f>
        <v>14</v>
      </c>
      <c r="T19" s="112" t="str">
        <f>IF(ISBLANK(A19),"",IF(ISNA(VLOOKUP(VLOOKUP($A19,Légende!$H:$J,3,FALSE),NOM_CM2,1,FALSE)),"AJOUTER L'ÉCOLE DANS LA SECTION 2",""))</f>
        <v/>
      </c>
      <c r="V19" t="str">
        <f>IF(N19=VLOOKUP(N19,Centre!$N$6:$N$16,1,FALSE),"OK","ATTENTION")</f>
        <v>OK</v>
      </c>
    </row>
    <row r="20" spans="1:22" ht="15.75" x14ac:dyDescent="0.25">
      <c r="A20" s="33" t="s">
        <v>20</v>
      </c>
      <c r="B20" s="56" t="s">
        <v>516</v>
      </c>
      <c r="C20" s="180">
        <v>36</v>
      </c>
      <c r="D20" s="178"/>
      <c r="E20" s="180"/>
      <c r="F20" s="180"/>
      <c r="G20" s="178"/>
      <c r="H20" s="180"/>
      <c r="I20" s="180"/>
      <c r="J20" s="71">
        <f>SUM(C20)+F20+I20</f>
        <v>36</v>
      </c>
      <c r="K20" s="71">
        <f>SUM(D20)+G20</f>
        <v>0</v>
      </c>
      <c r="L20" s="71">
        <f>SUM(E20)+H20</f>
        <v>0</v>
      </c>
      <c r="M20" s="70">
        <f>SUM(J20)+K20+L20</f>
        <v>36</v>
      </c>
      <c r="N20" s="139" t="str">
        <f>IF(ISNA(VLOOKUP(A20,Légende!$H:$J,3,FALSE)),"",VLOOKUP(A20,Légende!$H:$J,3,FALSE))</f>
        <v>MONIQUE-PROULX</v>
      </c>
      <c r="P20" s="39">
        <f>IF(OR($J20="",$J20=0),"",RANK($J20,$J$5:$J$45,0))</f>
        <v>14</v>
      </c>
      <c r="Q20" s="39" t="str">
        <f>IF(OR($K20="",$K20=0),"",RANK($K20,$K$5:$K$45,0))</f>
        <v/>
      </c>
      <c r="R20" s="39" t="str">
        <f>IF(OR($L20="",$L20=0),"",RANK($L20,$L$5:$L$45,0))</f>
        <v/>
      </c>
      <c r="S20" s="39">
        <f>IF(OR($M20="",$M20=0),"",RANK($M20,$M$5:$M$45,0))</f>
        <v>14</v>
      </c>
      <c r="T20" s="112"/>
      <c r="V20" t="str">
        <f>IF(N20=VLOOKUP(N20,Centre!$R$6:$R$16,1,FALSE),"OK","ATTENTION")</f>
        <v>OK</v>
      </c>
    </row>
    <row r="21" spans="1:22" ht="15.75" x14ac:dyDescent="0.25">
      <c r="A21" s="33" t="s">
        <v>107</v>
      </c>
      <c r="B21" s="56" t="s">
        <v>426</v>
      </c>
      <c r="C21" s="180">
        <v>32</v>
      </c>
      <c r="D21" s="178"/>
      <c r="E21" s="180"/>
      <c r="F21" s="180"/>
      <c r="G21" s="178"/>
      <c r="H21" s="180"/>
      <c r="I21" s="180"/>
      <c r="J21" s="71">
        <f>SUM(C21)+F21+I21</f>
        <v>32</v>
      </c>
      <c r="K21" s="71">
        <f>SUM(D21)+G21</f>
        <v>0</v>
      </c>
      <c r="L21" s="71">
        <f>SUM(E21)+H21</f>
        <v>0</v>
      </c>
      <c r="M21" s="70">
        <f>SUM(J21)+K21+L21</f>
        <v>32</v>
      </c>
      <c r="N21" s="139" t="str">
        <f>IF(ISNA(VLOOKUP(A21,Légende!$H:$J,3,FALSE)),"",VLOOKUP(A21,Légende!$H:$J,3,FALSE))</f>
        <v>JEAN-RAIMBAULT</v>
      </c>
      <c r="P21" s="333">
        <f>IF(OR($J21="",$J21=0),"",RANK($J21,$J$5:$J$176,0))</f>
        <v>17</v>
      </c>
      <c r="Q21" s="333" t="str">
        <f>IF(OR($K21="",$K21=0),"",RANK($K21,$K$5:$K$176,0))</f>
        <v/>
      </c>
      <c r="R21" s="333" t="str">
        <f>IF(OR($L21="",$L21=0),"",RANK($L21,$L$5:$L$176,0))</f>
        <v/>
      </c>
      <c r="S21" s="333">
        <f>IF(OR($M21="",$M21=0),"",RANK($M21,$M$5:$M$176,0))</f>
        <v>17</v>
      </c>
      <c r="T21" s="112"/>
      <c r="V21" t="str">
        <f>IF(N21=VLOOKUP(N21,Centre!$N$18:$N$27,1,FALSE),"OK","ATTENTION")</f>
        <v>OK</v>
      </c>
    </row>
    <row r="22" spans="1:22" ht="15.75" x14ac:dyDescent="0.25">
      <c r="A22" s="33" t="s">
        <v>20</v>
      </c>
      <c r="B22" s="56" t="s">
        <v>733</v>
      </c>
      <c r="C22" s="180">
        <v>30</v>
      </c>
      <c r="D22" s="178"/>
      <c r="E22" s="180"/>
      <c r="F22" s="180"/>
      <c r="G22" s="178"/>
      <c r="H22" s="180"/>
      <c r="I22" s="180"/>
      <c r="J22" s="71">
        <f>SUM(C22)+F22+I22</f>
        <v>30</v>
      </c>
      <c r="K22" s="71">
        <f>SUM(D22)+G22</f>
        <v>0</v>
      </c>
      <c r="L22" s="71">
        <f>SUM(E22)+H22</f>
        <v>0</v>
      </c>
      <c r="M22" s="70">
        <f>SUM(J22)+K22+L22</f>
        <v>30</v>
      </c>
      <c r="N22" s="139" t="str">
        <f>IF(ISNA(VLOOKUP(A22,Légende!$H:$J,3,FALSE)),"",VLOOKUP(A22,Légende!$H:$J,3,FALSE))</f>
        <v>MONIQUE-PROULX</v>
      </c>
      <c r="P22" s="111">
        <f>IF(OR($J22="",$J22=0),"",RANK($J22,$J$5:$J$45,0))</f>
        <v>18</v>
      </c>
      <c r="Q22" s="111" t="str">
        <f>IF(OR($K22="",$K22=0),"",RANK($K22,$K$5:$K$45,0))</f>
        <v/>
      </c>
      <c r="R22" s="111" t="str">
        <f>IF(OR($L22="",$L22=0),"",RANK($L22,$L$5:$L$45,0))</f>
        <v/>
      </c>
      <c r="S22" s="111">
        <f>IF(OR($M22="",$M22=0),"",RANK($M22,$M$5:$M$45,0))</f>
        <v>18</v>
      </c>
      <c r="T22" s="112"/>
      <c r="V22" t="str">
        <f>IF(N22=VLOOKUP(N22,Centre!$R$6:$R$16,1,FALSE),"OK","ATTENTION")</f>
        <v>OK</v>
      </c>
    </row>
    <row r="23" spans="1:22" ht="15.75" x14ac:dyDescent="0.25">
      <c r="A23" s="33" t="s">
        <v>107</v>
      </c>
      <c r="B23" s="56" t="s">
        <v>424</v>
      </c>
      <c r="C23" s="180">
        <v>29</v>
      </c>
      <c r="D23" s="178"/>
      <c r="E23" s="180"/>
      <c r="F23" s="180"/>
      <c r="G23" s="178"/>
      <c r="H23" s="180"/>
      <c r="I23" s="180"/>
      <c r="J23" s="71">
        <f>SUM(C23)+F23+I23</f>
        <v>29</v>
      </c>
      <c r="K23" s="71">
        <f>SUM(D23)+G23</f>
        <v>0</v>
      </c>
      <c r="L23" s="71">
        <f>SUM(E23)+H23</f>
        <v>0</v>
      </c>
      <c r="M23" s="70">
        <f>SUM(J23)+K23+L23</f>
        <v>29</v>
      </c>
      <c r="N23" s="139" t="str">
        <f>IF(ISNA(VLOOKUP(A23,Légende!$H:$J,3,FALSE)),"",VLOOKUP(A23,Légende!$H:$J,3,FALSE))</f>
        <v>JEAN-RAIMBAULT</v>
      </c>
      <c r="P23" s="111">
        <f>IF(OR($J23="",$J23=0),"",RANK($J23,$J$5:$J$176,0))</f>
        <v>19</v>
      </c>
      <c r="Q23" s="111" t="str">
        <f>IF(OR($K23="",$K23=0),"",RANK($K23,$K$5:$K$176,0))</f>
        <v/>
      </c>
      <c r="R23" s="111" t="str">
        <f>IF(OR($L23="",$L23=0),"",RANK($L23,$L$5:$L$176,0))</f>
        <v/>
      </c>
      <c r="S23" s="111">
        <f>IF(OR($M23="",$M23=0),"",RANK($M23,$M$5:$M$176,0))</f>
        <v>19</v>
      </c>
      <c r="T23" s="112"/>
      <c r="V23" t="str">
        <f>IF(N23=VLOOKUP(N23,Centre!$N$18:$N$27,1,FALSE),"OK","ATTENTION")</f>
        <v>OK</v>
      </c>
    </row>
    <row r="24" spans="1:22" ht="15.75" x14ac:dyDescent="0.25">
      <c r="A24" s="33" t="s">
        <v>20</v>
      </c>
      <c r="B24" s="56" t="s">
        <v>734</v>
      </c>
      <c r="C24" s="180">
        <v>28</v>
      </c>
      <c r="D24" s="178"/>
      <c r="E24" s="180"/>
      <c r="F24" s="180"/>
      <c r="G24" s="178"/>
      <c r="H24" s="180"/>
      <c r="I24" s="180"/>
      <c r="J24" s="71">
        <f>SUM(C24)+F24+I24</f>
        <v>28</v>
      </c>
      <c r="K24" s="71">
        <f>SUM(D24)+G24</f>
        <v>0</v>
      </c>
      <c r="L24" s="71">
        <f>SUM(E24)+H24</f>
        <v>0</v>
      </c>
      <c r="M24" s="70">
        <f>SUM(J24)+K24+L24</f>
        <v>28</v>
      </c>
      <c r="N24" s="139" t="str">
        <f>IF(ISNA(VLOOKUP(A24,Légende!$H:$J,3,FALSE)),"",VLOOKUP(A24,Légende!$H:$J,3,FALSE))</f>
        <v>MONIQUE-PROULX</v>
      </c>
      <c r="P24" s="111">
        <f>IF(OR($J24="",$J24=0),"",RANK($J24,$J$5:$J$45,0))</f>
        <v>20</v>
      </c>
      <c r="Q24" s="111" t="str">
        <f>IF(OR($K24="",$K24=0),"",RANK($K24,$K$5:$K$45,0))</f>
        <v/>
      </c>
      <c r="R24" s="111" t="str">
        <f>IF(OR($L24="",$L24=0),"",RANK($L24,$L$5:$L$45,0))</f>
        <v/>
      </c>
      <c r="S24" s="111">
        <f>IF(OR($M24="",$M24=0),"",RANK($M24,$M$5:$M$45,0))</f>
        <v>20</v>
      </c>
      <c r="T24" s="112"/>
      <c r="V24" t="str">
        <f>IF(N24=VLOOKUP(N24,Centre!$R$6:$R$16,1,FALSE),"OK","ATTENTION")</f>
        <v>OK</v>
      </c>
    </row>
    <row r="25" spans="1:22" ht="15.75" x14ac:dyDescent="0.25">
      <c r="A25" s="33" t="s">
        <v>3</v>
      </c>
      <c r="B25" s="56" t="s">
        <v>756</v>
      </c>
      <c r="C25" s="180">
        <v>28</v>
      </c>
      <c r="D25" s="178"/>
      <c r="E25" s="180"/>
      <c r="F25" s="180"/>
      <c r="G25" s="178"/>
      <c r="H25" s="180"/>
      <c r="I25" s="180"/>
      <c r="J25" s="71">
        <f>SUM(C25)+F25+I25</f>
        <v>28</v>
      </c>
      <c r="K25" s="71">
        <f>SUM(D25)+G25</f>
        <v>0</v>
      </c>
      <c r="L25" s="71">
        <f>SUM(E25)+H25</f>
        <v>0</v>
      </c>
      <c r="M25" s="70">
        <f>SUM(J25)+K25+L25</f>
        <v>28</v>
      </c>
      <c r="N25" s="139" t="str">
        <f>IF(ISNA(VLOOKUP(A25,Légende!$H:$J,3,FALSE)),"",VLOOKUP(A25,Légende!$H:$J,3,FALSE))</f>
        <v>DU BOSQUET</v>
      </c>
      <c r="P25" s="220">
        <f>IF(OR($J25="",$J25=0),"",RANK($J25,$J$5:$J$158,0))</f>
        <v>20</v>
      </c>
      <c r="Q25" s="220" t="str">
        <f>IF(OR($K25="",$K25=0),"",RANK($K25,$K$5:$K$158,0))</f>
        <v/>
      </c>
      <c r="R25" s="220" t="str">
        <f>IF(OR($L25="",$L25=0),"",RANK($L25,$L$5:$L$158,0))</f>
        <v/>
      </c>
      <c r="S25" s="220">
        <f>IF(OR($M25="",$M25=0),"",RANK($M25,$M$5:$M$158,0))</f>
        <v>20</v>
      </c>
      <c r="T25" s="112"/>
      <c r="V25" t="str">
        <f>IF(N25=VLOOKUP(N25,Centre!$R$18:$R$28,1,FALSE),"OK","ATTENTION")</f>
        <v>OK</v>
      </c>
    </row>
    <row r="26" spans="1:22" ht="15.75" x14ac:dyDescent="0.25">
      <c r="A26" s="33" t="s">
        <v>107</v>
      </c>
      <c r="B26" s="56" t="s">
        <v>777</v>
      </c>
      <c r="C26" s="180">
        <v>27</v>
      </c>
      <c r="D26" s="178"/>
      <c r="E26" s="180"/>
      <c r="F26" s="180"/>
      <c r="G26" s="178"/>
      <c r="H26" s="180"/>
      <c r="I26" s="180"/>
      <c r="J26" s="71">
        <f>SUM(C26)+F26+I26</f>
        <v>27</v>
      </c>
      <c r="K26" s="71">
        <f>SUM(D26)+G26</f>
        <v>0</v>
      </c>
      <c r="L26" s="71">
        <f>SUM(E26)+H26</f>
        <v>0</v>
      </c>
      <c r="M26" s="70">
        <f>SUM(J26)+K26+L26</f>
        <v>27</v>
      </c>
      <c r="N26" s="139" t="str">
        <f>IF(ISNA(VLOOKUP(A26,Légende!$H:$J,3,FALSE)),"",VLOOKUP(A26,Légende!$H:$J,3,FALSE))</f>
        <v>JEAN-RAIMBAULT</v>
      </c>
      <c r="P26" s="111">
        <f>IF(OR($J26="",$J26=0),"",RANK($J26,$J$5:$J$176,0))</f>
        <v>22</v>
      </c>
      <c r="Q26" s="111" t="str">
        <f>IF(OR($K26="",$K26=0),"",RANK($K26,$K$5:$K$176,0))</f>
        <v/>
      </c>
      <c r="R26" s="111" t="str">
        <f>IF(OR($L26="",$L26=0),"",RANK($L26,$L$5:$L$176,0))</f>
        <v/>
      </c>
      <c r="S26" s="111">
        <f>IF(OR($M26="",$M26=0),"",RANK($M26,$M$5:$M$176,0))</f>
        <v>22</v>
      </c>
      <c r="T26" s="112"/>
      <c r="V26" t="str">
        <f>IF(N26=VLOOKUP(N26,Centre!$N$18:$N$27,1,FALSE),"OK","ATTENTION")</f>
        <v>OK</v>
      </c>
    </row>
    <row r="27" spans="1:22" ht="15.75" x14ac:dyDescent="0.25">
      <c r="A27" s="33" t="s">
        <v>107</v>
      </c>
      <c r="B27" s="56" t="s">
        <v>778</v>
      </c>
      <c r="C27" s="180">
        <v>27</v>
      </c>
      <c r="D27" s="178"/>
      <c r="E27" s="180"/>
      <c r="F27" s="180"/>
      <c r="G27" s="178"/>
      <c r="H27" s="180"/>
      <c r="I27" s="180"/>
      <c r="J27" s="71">
        <f>SUM(C27)+F27+I27</f>
        <v>27</v>
      </c>
      <c r="K27" s="71">
        <f>SUM(D27)+G27</f>
        <v>0</v>
      </c>
      <c r="L27" s="71">
        <f>SUM(E27)+H27</f>
        <v>0</v>
      </c>
      <c r="M27" s="70">
        <f>SUM(J27)+K27+L27</f>
        <v>27</v>
      </c>
      <c r="N27" s="139" t="str">
        <f>IF(ISNA(VLOOKUP(A27,Légende!$H:$J,3,FALSE)),"",VLOOKUP(A27,Légende!$H:$J,3,FALSE))</f>
        <v>JEAN-RAIMBAULT</v>
      </c>
      <c r="P27" s="111">
        <f>IF(OR($J27="",$J27=0),"",RANK($J27,$J$5:$J$176,0))</f>
        <v>22</v>
      </c>
      <c r="Q27" s="111" t="str">
        <f>IF(OR($K27="",$K27=0),"",RANK($K27,$K$5:$K$176,0))</f>
        <v/>
      </c>
      <c r="R27" s="111" t="str">
        <f>IF(OR($L27="",$L27=0),"",RANK($L27,$L$5:$L$176,0))</f>
        <v/>
      </c>
      <c r="S27" s="111">
        <f>IF(OR($M27="",$M27=0),"",RANK($M27,$M$5:$M$176,0))</f>
        <v>22</v>
      </c>
      <c r="T27" s="112"/>
      <c r="V27" t="str">
        <f>IF(N27=VLOOKUP(N27,Centre!$N$18:$N$27,1,FALSE),"OK","ATTENTION")</f>
        <v>OK</v>
      </c>
    </row>
    <row r="28" spans="1:22" ht="15.75" x14ac:dyDescent="0.25">
      <c r="A28" s="33" t="s">
        <v>158</v>
      </c>
      <c r="B28" s="238" t="s">
        <v>817</v>
      </c>
      <c r="C28" s="180">
        <v>26</v>
      </c>
      <c r="D28" s="178"/>
      <c r="E28" s="180"/>
      <c r="F28" s="180"/>
      <c r="G28" s="178"/>
      <c r="H28" s="180"/>
      <c r="I28" s="180"/>
      <c r="J28" s="71">
        <f>SUM(C28)+F28+I28</f>
        <v>26</v>
      </c>
      <c r="K28" s="71">
        <f>SUM(D28)+G28</f>
        <v>0</v>
      </c>
      <c r="L28" s="71">
        <f>SUM(E28)+H28</f>
        <v>0</v>
      </c>
      <c r="M28" s="70">
        <f>SUM(J28)+K28+L28</f>
        <v>26</v>
      </c>
      <c r="N28" s="139" t="str">
        <f>IF(ISNA(VLOOKUP(A28,Légende!$H:$J,3,FALSE)),"",VLOOKUP(A28,Légende!$H:$J,3,FALSE))</f>
        <v>La Poudrière</v>
      </c>
      <c r="P28" s="111">
        <f>IF(OR($J28="",$J28=0),"",RANK($J28,$J$5:$J$176,0))</f>
        <v>24</v>
      </c>
      <c r="Q28" s="111" t="str">
        <f>IF(OR($K28="",$K28=0),"",RANK($K28,$K$5:$K$176,0))</f>
        <v/>
      </c>
      <c r="R28" s="111" t="str">
        <f>IF(OR($L28="",$L28=0),"",RANK($L28,$L$5:$L$176,0))</f>
        <v/>
      </c>
      <c r="S28" s="111">
        <f>IF(OR($M28="",$M28=0),"",RANK($M28,$M$5:$M$176,0))</f>
        <v>24</v>
      </c>
      <c r="T28" s="112"/>
      <c r="V28" t="str">
        <f>IF(N28=VLOOKUP(N28,Centre!$N$18:$N$27,1,FALSE),"OK","ATTENTION")</f>
        <v>OK</v>
      </c>
    </row>
    <row r="29" spans="1:22" ht="15.75" x14ac:dyDescent="0.25">
      <c r="A29" s="33" t="s">
        <v>3</v>
      </c>
      <c r="B29" s="56" t="s">
        <v>758</v>
      </c>
      <c r="C29" s="180">
        <v>25</v>
      </c>
      <c r="D29" s="178"/>
      <c r="E29" s="180"/>
      <c r="F29" s="180"/>
      <c r="G29" s="178"/>
      <c r="H29" s="180"/>
      <c r="I29" s="180"/>
      <c r="J29" s="71">
        <f>SUM(C29)+F29+I29</f>
        <v>25</v>
      </c>
      <c r="K29" s="71">
        <f>SUM(D29)+G29</f>
        <v>0</v>
      </c>
      <c r="L29" s="71">
        <f>SUM(E29)+H29</f>
        <v>0</v>
      </c>
      <c r="M29" s="70">
        <f>SUM(J29)+K29+L29</f>
        <v>25</v>
      </c>
      <c r="N29" s="139" t="str">
        <f>IF(ISNA(VLOOKUP(A29,Légende!$H:$J,3,FALSE)),"",VLOOKUP(A29,Légende!$H:$J,3,FALSE))</f>
        <v>DU BOSQUET</v>
      </c>
      <c r="P29" s="220">
        <f>IF(OR($J29="",$J29=0),"",RANK($J29,$J$5:$J$158,0))</f>
        <v>25</v>
      </c>
      <c r="Q29" s="220" t="str">
        <f>IF(OR($K29="",$K29=0),"",RANK($K29,$K$5:$K$158,0))</f>
        <v/>
      </c>
      <c r="R29" s="220" t="str">
        <f>IF(OR($L29="",$L29=0),"",RANK($L29,$L$5:$L$158,0))</f>
        <v/>
      </c>
      <c r="S29" s="220">
        <f>IF(OR($M29="",$M29=0),"",RANK($M29,$M$5:$M$158,0))</f>
        <v>25</v>
      </c>
      <c r="T29" s="112"/>
      <c r="V29" t="str">
        <f>IF(N29=VLOOKUP(N29,Centre!$R$18:$R$28,1,FALSE),"OK","ATTENTION")</f>
        <v>OK</v>
      </c>
    </row>
    <row r="30" spans="1:22" ht="15.75" x14ac:dyDescent="0.25">
      <c r="A30" s="33" t="s">
        <v>3</v>
      </c>
      <c r="B30" s="56" t="s">
        <v>760</v>
      </c>
      <c r="C30" s="180">
        <v>24</v>
      </c>
      <c r="D30" s="178"/>
      <c r="E30" s="180"/>
      <c r="F30" s="180"/>
      <c r="G30" s="178"/>
      <c r="H30" s="180"/>
      <c r="I30" s="180"/>
      <c r="J30" s="71">
        <f>SUM(C30)+F30+I30</f>
        <v>24</v>
      </c>
      <c r="K30" s="71">
        <f>SUM(D30)+G30</f>
        <v>0</v>
      </c>
      <c r="L30" s="71">
        <f>SUM(E30)+H30</f>
        <v>0</v>
      </c>
      <c r="M30" s="70">
        <f>SUM(J30)+K30+L30</f>
        <v>24</v>
      </c>
      <c r="N30" s="139" t="str">
        <f>IF(ISNA(VLOOKUP(A30,Légende!$H:$J,3,FALSE)),"",VLOOKUP(A30,Légende!$H:$J,3,FALSE))</f>
        <v>DU BOSQUET</v>
      </c>
      <c r="P30" s="220">
        <f>IF(OR($J30="",$J30=0),"",RANK($J30,$J$5:$J$158,0))</f>
        <v>26</v>
      </c>
      <c r="Q30" s="220" t="str">
        <f>IF(OR($K30="",$K30=0),"",RANK($K30,$K$5:$K$158,0))</f>
        <v/>
      </c>
      <c r="R30" s="220" t="str">
        <f>IF(OR($L30="",$L30=0),"",RANK($L30,$L$5:$L$158,0))</f>
        <v/>
      </c>
      <c r="S30" s="220">
        <f>IF(OR($M30="",$M30=0),"",RANK($M30,$M$5:$M$158,0))</f>
        <v>26</v>
      </c>
      <c r="T30" s="112"/>
      <c r="V30" t="str">
        <f>IF(N30=VLOOKUP(N30,Centre!$R$18:$R$28,1,FALSE),"OK","ATTENTION")</f>
        <v>OK</v>
      </c>
    </row>
    <row r="31" spans="1:22" ht="15.75" x14ac:dyDescent="0.25">
      <c r="A31" s="33" t="s">
        <v>20</v>
      </c>
      <c r="B31" s="56" t="s">
        <v>390</v>
      </c>
      <c r="C31" s="180"/>
      <c r="D31" s="178"/>
      <c r="E31" s="180"/>
      <c r="F31" s="180"/>
      <c r="G31" s="178"/>
      <c r="H31" s="180"/>
      <c r="I31" s="180"/>
      <c r="J31" s="71">
        <f>SUM(C31)+F31+I31</f>
        <v>0</v>
      </c>
      <c r="K31" s="71">
        <f>SUM(D31)+G31</f>
        <v>0</v>
      </c>
      <c r="L31" s="71">
        <f>SUM(E31)+H31</f>
        <v>0</v>
      </c>
      <c r="M31" s="70">
        <f>SUM(J31)+K31+L31</f>
        <v>0</v>
      </c>
      <c r="N31" s="139" t="str">
        <f>IF(ISNA(VLOOKUP(A31,Légende!$H:$J,3,FALSE)),"",VLOOKUP(A31,Légende!$H:$J,3,FALSE))</f>
        <v>MONIQUE-PROULX</v>
      </c>
      <c r="P31" s="111" t="str">
        <f>IF(OR($J31="",$J31=0),"",RANK($J31,$J$5:$J$45,0))</f>
        <v/>
      </c>
      <c r="Q31" s="111" t="str">
        <f>IF(OR($K31="",$K31=0),"",RANK($K31,$K$5:$K$45,0))</f>
        <v/>
      </c>
      <c r="R31" s="111" t="str">
        <f>IF(OR($L31="",$L31=0),"",RANK($L31,$L$5:$L$45,0))</f>
        <v/>
      </c>
      <c r="S31" s="111" t="str">
        <f>IF(OR($M31="",$M31=0),"",RANK($M31,$M$5:$M$45,0))</f>
        <v/>
      </c>
      <c r="T31" s="112"/>
      <c r="V31" t="str">
        <f>IF(N31=VLOOKUP(N31,Centre!$R$6:$R$16,1,FALSE),"OK","ATTENTION")</f>
        <v>OK</v>
      </c>
    </row>
    <row r="32" spans="1:22" ht="15.75" x14ac:dyDescent="0.25">
      <c r="A32" s="33" t="s">
        <v>3</v>
      </c>
      <c r="B32" s="56" t="s">
        <v>757</v>
      </c>
      <c r="C32" s="180"/>
      <c r="D32" s="178"/>
      <c r="E32" s="180"/>
      <c r="F32" s="180"/>
      <c r="G32" s="178"/>
      <c r="H32" s="180"/>
      <c r="I32" s="180"/>
      <c r="J32" s="71">
        <f>SUM(C32)+F32+I32</f>
        <v>0</v>
      </c>
      <c r="K32" s="71">
        <f>SUM(D32)+G32</f>
        <v>0</v>
      </c>
      <c r="L32" s="71">
        <f>SUM(E32)+H32</f>
        <v>0</v>
      </c>
      <c r="M32" s="70">
        <f>SUM(J32)+K32+L32</f>
        <v>0</v>
      </c>
      <c r="N32" s="139" t="str">
        <f>IF(ISNA(VLOOKUP(A32,Légende!$H:$J,3,FALSE)),"",VLOOKUP(A32,Légende!$H:$J,3,FALSE))</f>
        <v>DU BOSQUET</v>
      </c>
      <c r="P32" s="220" t="str">
        <f>IF(OR($J32="",$J32=0),"",RANK($J32,$J$5:$J$158,0))</f>
        <v/>
      </c>
      <c r="Q32" s="220" t="str">
        <f>IF(OR($K32="",$K32=0),"",RANK($K32,$K$5:$K$158,0))</f>
        <v/>
      </c>
      <c r="R32" s="220" t="str">
        <f>IF(OR($L32="",$L32=0),"",RANK($L32,$L$5:$L$158,0))</f>
        <v/>
      </c>
      <c r="S32" s="220" t="str">
        <f>IF(OR($M32="",$M32=0),"",RANK($M32,$M$5:$M$158,0))</f>
        <v/>
      </c>
      <c r="T32" s="112"/>
      <c r="V32" t="str">
        <f>IF(N32=VLOOKUP(N32,Centre!$R$18:$R$28,1,FALSE),"OK","ATTENTION")</f>
        <v>OK</v>
      </c>
    </row>
    <row r="33" spans="1:22" ht="15.75" x14ac:dyDescent="0.25">
      <c r="A33" s="33" t="s">
        <v>3</v>
      </c>
      <c r="B33" s="56" t="s">
        <v>759</v>
      </c>
      <c r="C33" s="180"/>
      <c r="D33" s="178"/>
      <c r="E33" s="180"/>
      <c r="F33" s="180"/>
      <c r="G33" s="178"/>
      <c r="H33" s="180"/>
      <c r="I33" s="180"/>
      <c r="J33" s="71">
        <f>SUM(C33)+F33+I33</f>
        <v>0</v>
      </c>
      <c r="K33" s="71">
        <f>SUM(D33)+G33</f>
        <v>0</v>
      </c>
      <c r="L33" s="71">
        <f>SUM(E33)+H33</f>
        <v>0</v>
      </c>
      <c r="M33" s="70">
        <f>SUM(J33)+K33+L33</f>
        <v>0</v>
      </c>
      <c r="N33" s="139" t="str">
        <f>IF(ISNA(VLOOKUP(A33,Légende!$H:$J,3,FALSE)),"",VLOOKUP(A33,Légende!$H:$J,3,FALSE))</f>
        <v>DU BOSQUET</v>
      </c>
      <c r="P33" s="220" t="str">
        <f>IF(OR($J33="",$J33=0),"",RANK($J33,$J$5:$J$158,0))</f>
        <v/>
      </c>
      <c r="Q33" s="220" t="str">
        <f>IF(OR($K33="",$K33=0),"",RANK($K33,$K$5:$K$158,0))</f>
        <v/>
      </c>
      <c r="R33" s="220" t="str">
        <f>IF(OR($L33="",$L33=0),"",RANK($L33,$L$5:$L$158,0))</f>
        <v/>
      </c>
      <c r="S33" s="220" t="str">
        <f>IF(OR($M33="",$M33=0),"",RANK($M33,$M$5:$M$158,0))</f>
        <v/>
      </c>
      <c r="T33" s="112"/>
      <c r="V33" t="str">
        <f>IF(N33=VLOOKUP(N33,Centre!$R$18:$R$28,1,FALSE),"OK","ATTENTION")</f>
        <v>OK</v>
      </c>
    </row>
    <row r="34" spans="1:22" ht="15.75" x14ac:dyDescent="0.25">
      <c r="A34" s="33"/>
      <c r="B34" s="45"/>
      <c r="C34" s="2"/>
      <c r="D34" s="2"/>
      <c r="E34" s="2"/>
      <c r="F34" s="2"/>
      <c r="G34" s="2"/>
      <c r="H34" s="2"/>
      <c r="I34" s="2"/>
      <c r="J34" s="18"/>
      <c r="K34" s="18"/>
      <c r="L34" s="18"/>
      <c r="M34" s="18"/>
      <c r="N34" s="138"/>
      <c r="P34" s="39" t="str">
        <f t="shared" ref="P34:P45" si="0">IF($J34="","",RANK($J34,$J$5:$J$45,0))</f>
        <v/>
      </c>
      <c r="Q34" s="39" t="str">
        <f t="shared" ref="Q34:Q45" si="1">IF($K34="","",RANK($K34,$K$5:$K$45,0))</f>
        <v/>
      </c>
      <c r="R34" s="39" t="str">
        <f t="shared" ref="R34:R45" si="2">IF($L34="","",RANK($L34,$L$5:$L$45,0))</f>
        <v/>
      </c>
      <c r="S34" s="39" t="str">
        <f t="shared" ref="S34:S45" si="3">IF($M34="","",RANK($M34,$M$5:$M$45,0))</f>
        <v/>
      </c>
      <c r="T34" s="112" t="str">
        <f>IF(ISBLANK(A34),"",IF(ISNA(VLOOKUP(VLOOKUP($A34,Légende!$H:$J,3,FALSE),NOM_CF2,1,FALSE)),"AJOUTER L'ÉCOLE DANS LA SECTION 2",""))</f>
        <v/>
      </c>
    </row>
    <row r="35" spans="1:22" ht="15.75" x14ac:dyDescent="0.25">
      <c r="A35" s="33"/>
      <c r="B35" s="45"/>
      <c r="C35" s="2"/>
      <c r="D35" s="2"/>
      <c r="E35" s="2"/>
      <c r="F35" s="2"/>
      <c r="G35" s="2"/>
      <c r="H35" s="2"/>
      <c r="I35" s="2"/>
      <c r="J35" s="18"/>
      <c r="K35" s="18"/>
      <c r="L35" s="18"/>
      <c r="M35" s="18"/>
      <c r="N35" s="138"/>
      <c r="P35" s="39" t="str">
        <f t="shared" si="0"/>
        <v/>
      </c>
      <c r="Q35" s="39" t="str">
        <f t="shared" si="1"/>
        <v/>
      </c>
      <c r="R35" s="39" t="str">
        <f t="shared" si="2"/>
        <v/>
      </c>
      <c r="S35" s="39" t="str">
        <f t="shared" si="3"/>
        <v/>
      </c>
      <c r="T35" s="112" t="str">
        <f>IF(ISBLANK(A35),"",IF(ISNA(VLOOKUP(VLOOKUP($A35,Légende!$H:$J,3,FALSE),NOM_CF2,1,FALSE)),"AJOUTER L'ÉCOLE DANS LA SECTION 2",""))</f>
        <v/>
      </c>
    </row>
    <row r="36" spans="1:22" ht="15.75" x14ac:dyDescent="0.25">
      <c r="A36" s="33"/>
      <c r="B36" s="45"/>
      <c r="C36" s="2"/>
      <c r="D36" s="2"/>
      <c r="E36" s="2"/>
      <c r="F36" s="2"/>
      <c r="G36" s="2"/>
      <c r="H36" s="2"/>
      <c r="I36" s="2"/>
      <c r="J36" s="18"/>
      <c r="K36" s="18"/>
      <c r="L36" s="18"/>
      <c r="M36" s="18"/>
      <c r="N36" s="138"/>
      <c r="P36" s="39" t="str">
        <f t="shared" si="0"/>
        <v/>
      </c>
      <c r="Q36" s="39" t="str">
        <f t="shared" si="1"/>
        <v/>
      </c>
      <c r="R36" s="39" t="str">
        <f t="shared" si="2"/>
        <v/>
      </c>
      <c r="S36" s="39" t="str">
        <f t="shared" si="3"/>
        <v/>
      </c>
      <c r="T36" s="112" t="str">
        <f>IF(ISBLANK(A36),"",IF(ISNA(VLOOKUP(VLOOKUP($A36,Légende!$H:$J,3,FALSE),NOM_CF2,1,FALSE)),"AJOUTER L'ÉCOLE DANS LA SECTION 2",""))</f>
        <v/>
      </c>
    </row>
    <row r="37" spans="1:22" ht="15.75" x14ac:dyDescent="0.25">
      <c r="A37" s="33"/>
      <c r="B37" s="45"/>
      <c r="C37" s="2"/>
      <c r="D37" s="2"/>
      <c r="E37" s="2"/>
      <c r="F37" s="2"/>
      <c r="G37" s="2"/>
      <c r="H37" s="2"/>
      <c r="I37" s="2"/>
      <c r="J37" s="18"/>
      <c r="K37" s="18"/>
      <c r="L37" s="18"/>
      <c r="M37" s="18"/>
      <c r="N37" s="138"/>
      <c r="P37" s="39" t="str">
        <f t="shared" si="0"/>
        <v/>
      </c>
      <c r="Q37" s="39" t="str">
        <f t="shared" si="1"/>
        <v/>
      </c>
      <c r="R37" s="39" t="str">
        <f t="shared" si="2"/>
        <v/>
      </c>
      <c r="S37" s="39" t="str">
        <f t="shared" si="3"/>
        <v/>
      </c>
      <c r="T37" s="112" t="str">
        <f>IF(ISBLANK(A37),"",IF(ISNA(VLOOKUP(VLOOKUP($A37,Légende!$H:$J,3,FALSE),NOM_CF2,1,FALSE)),"AJOUTER L'ÉCOLE DANS LA SECTION 2",""))</f>
        <v/>
      </c>
    </row>
    <row r="38" spans="1:22" ht="15.75" x14ac:dyDescent="0.25">
      <c r="A38" s="33"/>
      <c r="B38" s="45"/>
      <c r="C38" s="2"/>
      <c r="D38" s="2"/>
      <c r="E38" s="2"/>
      <c r="F38" s="2"/>
      <c r="G38" s="2"/>
      <c r="H38" s="2"/>
      <c r="I38" s="2"/>
      <c r="J38" s="18"/>
      <c r="K38" s="18"/>
      <c r="L38" s="18"/>
      <c r="M38" s="18"/>
      <c r="N38" s="138"/>
      <c r="P38" s="39" t="str">
        <f t="shared" si="0"/>
        <v/>
      </c>
      <c r="Q38" s="39" t="str">
        <f t="shared" si="1"/>
        <v/>
      </c>
      <c r="R38" s="39" t="str">
        <f t="shared" si="2"/>
        <v/>
      </c>
      <c r="S38" s="39" t="str">
        <f t="shared" si="3"/>
        <v/>
      </c>
      <c r="T38" s="112" t="str">
        <f>IF(ISBLANK(A38),"",IF(ISNA(VLOOKUP(VLOOKUP($A38,Légende!$H:$J,3,FALSE),NOM_CF2,1,FALSE)),"AJOUTER L'ÉCOLE DANS LA SECTION 2",""))</f>
        <v/>
      </c>
    </row>
    <row r="39" spans="1:22" ht="15.75" x14ac:dyDescent="0.25">
      <c r="A39" s="33"/>
      <c r="B39" s="45"/>
      <c r="C39" s="2"/>
      <c r="D39" s="2"/>
      <c r="E39" s="2"/>
      <c r="F39" s="2"/>
      <c r="G39" s="2"/>
      <c r="H39" s="2"/>
      <c r="I39" s="2"/>
      <c r="J39" s="18"/>
      <c r="K39" s="18"/>
      <c r="L39" s="18"/>
      <c r="M39" s="18"/>
      <c r="N39" s="138"/>
      <c r="P39" s="39" t="str">
        <f t="shared" si="0"/>
        <v/>
      </c>
      <c r="Q39" s="39" t="str">
        <f t="shared" si="1"/>
        <v/>
      </c>
      <c r="R39" s="39" t="str">
        <f t="shared" si="2"/>
        <v/>
      </c>
      <c r="S39" s="39" t="str">
        <f t="shared" si="3"/>
        <v/>
      </c>
      <c r="T39" s="112" t="str">
        <f>IF(ISBLANK(A39),"",IF(ISNA(VLOOKUP(VLOOKUP($A39,Légende!$H:$J,3,FALSE),NOM_CF2,1,FALSE)),"AJOUTER L'ÉCOLE DANS LA SECTION 2",""))</f>
        <v/>
      </c>
    </row>
    <row r="40" spans="1:22" ht="15.75" x14ac:dyDescent="0.25">
      <c r="A40" s="33"/>
      <c r="B40" s="45"/>
      <c r="C40" s="2"/>
      <c r="D40" s="2"/>
      <c r="E40" s="2"/>
      <c r="F40" s="2"/>
      <c r="G40" s="2"/>
      <c r="H40" s="2"/>
      <c r="I40" s="2"/>
      <c r="J40" s="18"/>
      <c r="K40" s="18"/>
      <c r="L40" s="18"/>
      <c r="M40" s="18"/>
      <c r="N40" s="138"/>
      <c r="P40" s="39" t="str">
        <f t="shared" si="0"/>
        <v/>
      </c>
      <c r="Q40" s="39" t="str">
        <f t="shared" si="1"/>
        <v/>
      </c>
      <c r="R40" s="39" t="str">
        <f t="shared" si="2"/>
        <v/>
      </c>
      <c r="S40" s="39" t="str">
        <f t="shared" si="3"/>
        <v/>
      </c>
      <c r="T40" s="112" t="str">
        <f>IF(ISBLANK(A40),"",IF(ISNA(VLOOKUP(VLOOKUP($A40,Légende!$H:$J,3,FALSE),NOM_CF2,1,FALSE)),"AJOUTER L'ÉCOLE DANS LA SECTION 2",""))</f>
        <v/>
      </c>
    </row>
    <row r="41" spans="1:22" ht="15.75" x14ac:dyDescent="0.25">
      <c r="A41" s="33"/>
      <c r="B41" s="45"/>
      <c r="C41" s="2"/>
      <c r="D41" s="2"/>
      <c r="E41" s="2"/>
      <c r="F41" s="2"/>
      <c r="G41" s="2"/>
      <c r="H41" s="2"/>
      <c r="I41" s="2"/>
      <c r="J41" s="18"/>
      <c r="K41" s="18"/>
      <c r="L41" s="18"/>
      <c r="M41" s="18"/>
      <c r="N41" s="138"/>
      <c r="P41" s="39" t="str">
        <f t="shared" si="0"/>
        <v/>
      </c>
      <c r="Q41" s="39" t="str">
        <f t="shared" si="1"/>
        <v/>
      </c>
      <c r="R41" s="39" t="str">
        <f t="shared" si="2"/>
        <v/>
      </c>
      <c r="S41" s="39" t="str">
        <f t="shared" si="3"/>
        <v/>
      </c>
      <c r="T41" s="112" t="str">
        <f>IF(ISBLANK(A41),"",IF(ISNA(VLOOKUP(VLOOKUP($A41,Légende!$H:$J,3,FALSE),NOM_CF2,1,FALSE)),"AJOUTER L'ÉCOLE DANS LA SECTION 2",""))</f>
        <v/>
      </c>
    </row>
    <row r="42" spans="1:22" ht="15.75" x14ac:dyDescent="0.25">
      <c r="A42" s="33"/>
      <c r="B42" s="45"/>
      <c r="C42" s="2"/>
      <c r="D42" s="2"/>
      <c r="E42" s="2"/>
      <c r="F42" s="2"/>
      <c r="G42" s="2"/>
      <c r="H42" s="2"/>
      <c r="I42" s="2"/>
      <c r="J42" s="18"/>
      <c r="K42" s="18"/>
      <c r="L42" s="18"/>
      <c r="M42" s="18"/>
      <c r="N42" s="138"/>
      <c r="P42" s="39" t="str">
        <f t="shared" si="0"/>
        <v/>
      </c>
      <c r="Q42" s="39" t="str">
        <f t="shared" si="1"/>
        <v/>
      </c>
      <c r="R42" s="39" t="str">
        <f t="shared" si="2"/>
        <v/>
      </c>
      <c r="S42" s="39" t="str">
        <f t="shared" si="3"/>
        <v/>
      </c>
      <c r="T42" s="112" t="str">
        <f>IF(ISBLANK(A42),"",IF(ISNA(VLOOKUP(VLOOKUP($A42,Légende!$H:$J,3,FALSE),NOM_CF2,1,FALSE)),"AJOUTER L'ÉCOLE DANS LA SECTION 2",""))</f>
        <v/>
      </c>
    </row>
    <row r="43" spans="1:22" ht="15.75" x14ac:dyDescent="0.25">
      <c r="A43" s="33"/>
      <c r="B43" s="45"/>
      <c r="C43" s="2"/>
      <c r="D43" s="2"/>
      <c r="E43" s="2"/>
      <c r="F43" s="2"/>
      <c r="G43" s="2"/>
      <c r="H43" s="2"/>
      <c r="I43" s="2"/>
      <c r="J43" s="18"/>
      <c r="K43" s="18"/>
      <c r="L43" s="18"/>
      <c r="M43" s="18"/>
      <c r="N43" s="138"/>
      <c r="P43" s="39" t="str">
        <f t="shared" si="0"/>
        <v/>
      </c>
      <c r="Q43" s="39" t="str">
        <f t="shared" si="1"/>
        <v/>
      </c>
      <c r="R43" s="39" t="str">
        <f t="shared" si="2"/>
        <v/>
      </c>
      <c r="S43" s="39" t="str">
        <f t="shared" si="3"/>
        <v/>
      </c>
      <c r="T43" s="112" t="str">
        <f>IF(ISBLANK(A43),"",IF(ISNA(VLOOKUP(VLOOKUP($A43,Légende!$H:$J,3,FALSE),NOM_CF2,1,FALSE)),"AJOUTER L'ÉCOLE DANS LA SECTION 2",""))</f>
        <v/>
      </c>
    </row>
    <row r="44" spans="1:22" ht="15.75" x14ac:dyDescent="0.25">
      <c r="A44" s="33"/>
      <c r="B44" s="45"/>
      <c r="C44" s="2"/>
      <c r="D44" s="2"/>
      <c r="E44" s="2"/>
      <c r="F44" s="2"/>
      <c r="G44" s="2"/>
      <c r="H44" s="2"/>
      <c r="I44" s="2"/>
      <c r="J44" s="18"/>
      <c r="K44" s="18"/>
      <c r="L44" s="18"/>
      <c r="M44" s="18"/>
      <c r="N44" s="138"/>
      <c r="P44" s="39" t="str">
        <f t="shared" si="0"/>
        <v/>
      </c>
      <c r="Q44" s="39" t="str">
        <f t="shared" si="1"/>
        <v/>
      </c>
      <c r="R44" s="39" t="str">
        <f t="shared" si="2"/>
        <v/>
      </c>
      <c r="S44" s="39" t="str">
        <f t="shared" si="3"/>
        <v/>
      </c>
      <c r="T44" s="112" t="str">
        <f>IF(ISBLANK(A44),"",IF(ISNA(VLOOKUP(VLOOKUP($A44,Légende!$H:$J,3,FALSE),NOM_CF2,1,FALSE)),"AJOUTER L'ÉCOLE DANS LA SECTION 2",""))</f>
        <v/>
      </c>
    </row>
    <row r="45" spans="1:22" ht="15.75" x14ac:dyDescent="0.25">
      <c r="A45" s="33"/>
      <c r="B45" s="45"/>
      <c r="C45" s="2"/>
      <c r="D45" s="2"/>
      <c r="E45" s="2"/>
      <c r="F45" s="2"/>
      <c r="G45" s="2"/>
      <c r="H45" s="2"/>
      <c r="I45" s="2"/>
      <c r="J45" s="18"/>
      <c r="K45" s="18"/>
      <c r="L45" s="18"/>
      <c r="M45" s="18"/>
      <c r="N45" s="138"/>
      <c r="P45" s="39" t="str">
        <f t="shared" si="0"/>
        <v/>
      </c>
      <c r="Q45" s="39" t="str">
        <f t="shared" si="1"/>
        <v/>
      </c>
      <c r="R45" s="39" t="str">
        <f t="shared" si="2"/>
        <v/>
      </c>
      <c r="S45" s="39" t="str">
        <f t="shared" si="3"/>
        <v/>
      </c>
      <c r="T45" s="112" t="str">
        <f>IF(ISBLANK(A45),"",IF(ISNA(VLOOKUP(VLOOKUP($A45,Légende!$H:$J,3,FALSE),NOM_CF2,1,FALSE)),"AJOUTER L'ÉCOLE DANS LA SECTION 2",""))</f>
        <v/>
      </c>
    </row>
    <row r="46" spans="1:22" x14ac:dyDescent="0.2">
      <c r="N46" s="137"/>
    </row>
    <row r="47" spans="1:22" x14ac:dyDescent="0.2">
      <c r="N47" s="137"/>
    </row>
    <row r="48" spans="1:22" x14ac:dyDescent="0.2">
      <c r="N48" s="137"/>
    </row>
    <row r="49" spans="14:14" x14ac:dyDescent="0.2">
      <c r="N49" s="137"/>
    </row>
    <row r="50" spans="14:14" x14ac:dyDescent="0.2">
      <c r="N50" s="137"/>
    </row>
    <row r="51" spans="14:14" x14ac:dyDescent="0.2">
      <c r="N51" s="137"/>
    </row>
    <row r="52" spans="14:14" x14ac:dyDescent="0.2">
      <c r="N52" s="137"/>
    </row>
    <row r="53" spans="14:14" x14ac:dyDescent="0.2">
      <c r="N53" s="137"/>
    </row>
    <row r="54" spans="14:14" x14ac:dyDescent="0.2">
      <c r="N54" s="137"/>
    </row>
    <row r="55" spans="14:14" x14ac:dyDescent="0.2">
      <c r="N55" s="137"/>
    </row>
    <row r="56" spans="14:14" x14ac:dyDescent="0.2">
      <c r="N56" s="137"/>
    </row>
    <row r="57" spans="14:14" x14ac:dyDescent="0.2">
      <c r="N57" s="137"/>
    </row>
    <row r="58" spans="14:14" x14ac:dyDescent="0.2">
      <c r="N58" s="137"/>
    </row>
    <row r="59" spans="14:14" x14ac:dyDescent="0.2">
      <c r="N59" s="137"/>
    </row>
    <row r="60" spans="14:14" x14ac:dyDescent="0.2">
      <c r="N60" s="137"/>
    </row>
    <row r="61" spans="14:14" x14ac:dyDescent="0.2">
      <c r="N61" s="137"/>
    </row>
    <row r="62" spans="14:14" x14ac:dyDescent="0.2">
      <c r="N62" s="137"/>
    </row>
    <row r="63" spans="14:14" x14ac:dyDescent="0.2">
      <c r="N63" s="137"/>
    </row>
    <row r="64" spans="14:14" x14ac:dyDescent="0.2">
      <c r="N64" s="137"/>
    </row>
    <row r="65" spans="14:14" x14ac:dyDescent="0.2">
      <c r="N65" s="137"/>
    </row>
    <row r="66" spans="14:14" x14ac:dyDescent="0.2">
      <c r="N66" s="137"/>
    </row>
    <row r="67" spans="14:14" x14ac:dyDescent="0.2">
      <c r="N67" s="137"/>
    </row>
    <row r="68" spans="14:14" x14ac:dyDescent="0.2">
      <c r="N68" s="137"/>
    </row>
    <row r="69" spans="14:14" x14ac:dyDescent="0.2">
      <c r="N69" s="137"/>
    </row>
    <row r="70" spans="14:14" x14ac:dyDescent="0.2">
      <c r="N70" s="137"/>
    </row>
    <row r="71" spans="14:14" x14ac:dyDescent="0.2">
      <c r="N71" s="137"/>
    </row>
    <row r="72" spans="14:14" x14ac:dyDescent="0.2">
      <c r="N72" s="137"/>
    </row>
    <row r="73" spans="14:14" x14ac:dyDescent="0.2">
      <c r="N73" s="137"/>
    </row>
    <row r="74" spans="14:14" x14ac:dyDescent="0.2">
      <c r="N74" s="137"/>
    </row>
    <row r="75" spans="14:14" x14ac:dyDescent="0.2">
      <c r="N75" s="137"/>
    </row>
    <row r="76" spans="14:14" x14ac:dyDescent="0.2">
      <c r="N76" s="137"/>
    </row>
    <row r="77" spans="14:14" x14ac:dyDescent="0.2">
      <c r="N77" s="137"/>
    </row>
    <row r="78" spans="14:14" x14ac:dyDescent="0.2">
      <c r="N78" s="137"/>
    </row>
    <row r="79" spans="14:14" x14ac:dyDescent="0.2">
      <c r="N79" s="137"/>
    </row>
    <row r="80" spans="14:14" x14ac:dyDescent="0.2">
      <c r="N80" s="137"/>
    </row>
    <row r="81" spans="14:14" x14ac:dyDescent="0.2">
      <c r="N81" s="137"/>
    </row>
    <row r="82" spans="14:14" x14ac:dyDescent="0.2">
      <c r="N82" s="137"/>
    </row>
    <row r="83" spans="14:14" x14ac:dyDescent="0.2">
      <c r="N83" s="137"/>
    </row>
    <row r="84" spans="14:14" x14ac:dyDescent="0.2">
      <c r="N84" s="137"/>
    </row>
    <row r="85" spans="14:14" x14ac:dyDescent="0.2">
      <c r="N85" s="137"/>
    </row>
    <row r="86" spans="14:14" x14ac:dyDescent="0.2">
      <c r="N86" s="137"/>
    </row>
    <row r="87" spans="14:14" x14ac:dyDescent="0.2">
      <c r="N87" s="137"/>
    </row>
    <row r="88" spans="14:14" x14ac:dyDescent="0.2">
      <c r="N88" s="137"/>
    </row>
    <row r="89" spans="14:14" x14ac:dyDescent="0.2">
      <c r="N89" s="137"/>
    </row>
    <row r="90" spans="14:14" x14ac:dyDescent="0.2">
      <c r="N90" s="137"/>
    </row>
    <row r="91" spans="14:14" x14ac:dyDescent="0.2">
      <c r="N91" s="137"/>
    </row>
    <row r="92" spans="14:14" x14ac:dyDescent="0.2">
      <c r="N92" s="137"/>
    </row>
    <row r="93" spans="14:14" x14ac:dyDescent="0.2">
      <c r="N93" s="137"/>
    </row>
    <row r="94" spans="14:14" x14ac:dyDescent="0.2">
      <c r="N94" s="137"/>
    </row>
    <row r="95" spans="14:14" x14ac:dyDescent="0.2">
      <c r="N95" s="137"/>
    </row>
    <row r="96" spans="14:14" x14ac:dyDescent="0.2">
      <c r="N96" s="137"/>
    </row>
    <row r="97" spans="14:14" x14ac:dyDescent="0.2">
      <c r="N97" s="137"/>
    </row>
    <row r="98" spans="14:14" x14ac:dyDescent="0.2">
      <c r="N98" s="137"/>
    </row>
    <row r="99" spans="14:14" x14ac:dyDescent="0.2">
      <c r="N99" s="137"/>
    </row>
    <row r="100" spans="14:14" x14ac:dyDescent="0.2">
      <c r="N100" s="137"/>
    </row>
    <row r="101" spans="14:14" x14ac:dyDescent="0.2">
      <c r="N101" s="137"/>
    </row>
    <row r="102" spans="14:14" x14ac:dyDescent="0.2">
      <c r="N102" s="137"/>
    </row>
    <row r="103" spans="14:14" x14ac:dyDescent="0.2">
      <c r="N103" s="137"/>
    </row>
    <row r="104" spans="14:14" x14ac:dyDescent="0.2">
      <c r="N104" s="137"/>
    </row>
    <row r="105" spans="14:14" x14ac:dyDescent="0.2">
      <c r="N105" s="137"/>
    </row>
    <row r="106" spans="14:14" x14ac:dyDescent="0.2">
      <c r="N106" s="137"/>
    </row>
    <row r="107" spans="14:14" x14ac:dyDescent="0.2">
      <c r="N107" s="137"/>
    </row>
    <row r="108" spans="14:14" x14ac:dyDescent="0.2">
      <c r="N108" s="137"/>
    </row>
    <row r="109" spans="14:14" x14ac:dyDescent="0.2">
      <c r="N109" s="137"/>
    </row>
    <row r="110" spans="14:14" x14ac:dyDescent="0.2">
      <c r="N110" s="137"/>
    </row>
    <row r="111" spans="14:14" x14ac:dyDescent="0.2">
      <c r="N111" s="137"/>
    </row>
    <row r="112" spans="14:14" x14ac:dyDescent="0.2">
      <c r="N112" s="137"/>
    </row>
    <row r="113" spans="14:14" x14ac:dyDescent="0.2">
      <c r="N113" s="137"/>
    </row>
    <row r="114" spans="14:14" x14ac:dyDescent="0.2">
      <c r="N114" s="137"/>
    </row>
    <row r="115" spans="14:14" x14ac:dyDescent="0.2">
      <c r="N115" s="137"/>
    </row>
    <row r="116" spans="14:14" x14ac:dyDescent="0.2">
      <c r="N116" s="137"/>
    </row>
    <row r="117" spans="14:14" x14ac:dyDescent="0.2">
      <c r="N117" s="137"/>
    </row>
    <row r="118" spans="14:14" x14ac:dyDescent="0.2">
      <c r="N118" s="137"/>
    </row>
    <row r="119" spans="14:14" x14ac:dyDescent="0.2">
      <c r="N119" s="137"/>
    </row>
    <row r="120" spans="14:14" x14ac:dyDescent="0.2">
      <c r="N120" s="137"/>
    </row>
    <row r="121" spans="14:14" x14ac:dyDescent="0.2">
      <c r="N121" s="137"/>
    </row>
    <row r="122" spans="14:14" x14ac:dyDescent="0.2">
      <c r="N122" s="137"/>
    </row>
    <row r="123" spans="14:14" x14ac:dyDescent="0.2">
      <c r="N123" s="137"/>
    </row>
    <row r="124" spans="14:14" x14ac:dyDescent="0.2">
      <c r="N124" s="137"/>
    </row>
    <row r="125" spans="14:14" x14ac:dyDescent="0.2">
      <c r="N125" s="137"/>
    </row>
    <row r="126" spans="14:14" x14ac:dyDescent="0.2">
      <c r="N126" s="137"/>
    </row>
    <row r="127" spans="14:14" x14ac:dyDescent="0.2">
      <c r="N127" s="137"/>
    </row>
    <row r="128" spans="14:14" x14ac:dyDescent="0.2">
      <c r="N128" s="137"/>
    </row>
    <row r="129" spans="14:14" x14ac:dyDescent="0.2">
      <c r="N129" s="137"/>
    </row>
    <row r="130" spans="14:14" x14ac:dyDescent="0.2">
      <c r="N130" s="137"/>
    </row>
    <row r="131" spans="14:14" x14ac:dyDescent="0.2">
      <c r="N131" s="137"/>
    </row>
    <row r="132" spans="14:14" x14ac:dyDescent="0.2">
      <c r="N132" s="137"/>
    </row>
    <row r="133" spans="14:14" x14ac:dyDescent="0.2">
      <c r="N133" s="137"/>
    </row>
    <row r="134" spans="14:14" x14ac:dyDescent="0.2">
      <c r="N134" s="137"/>
    </row>
    <row r="135" spans="14:14" x14ac:dyDescent="0.2">
      <c r="N135" s="137"/>
    </row>
    <row r="136" spans="14:14" x14ac:dyDescent="0.2">
      <c r="N136" s="137"/>
    </row>
    <row r="137" spans="14:14" x14ac:dyDescent="0.2">
      <c r="N137" s="137"/>
    </row>
    <row r="138" spans="14:14" x14ac:dyDescent="0.2">
      <c r="N138" s="137"/>
    </row>
    <row r="139" spans="14:14" x14ac:dyDescent="0.2">
      <c r="N139" s="137"/>
    </row>
    <row r="140" spans="14:14" x14ac:dyDescent="0.2">
      <c r="N140" s="137"/>
    </row>
    <row r="141" spans="14:14" x14ac:dyDescent="0.2">
      <c r="N141" s="137"/>
    </row>
    <row r="142" spans="14:14" x14ac:dyDescent="0.2">
      <c r="N142" s="137"/>
    </row>
    <row r="143" spans="14:14" x14ac:dyDescent="0.2">
      <c r="N143" s="137"/>
    </row>
    <row r="144" spans="14:14" x14ac:dyDescent="0.2">
      <c r="N144" s="137"/>
    </row>
    <row r="145" spans="14:14" x14ac:dyDescent="0.2">
      <c r="N145" s="137"/>
    </row>
    <row r="146" spans="14:14" x14ac:dyDescent="0.2">
      <c r="N146" s="137"/>
    </row>
    <row r="147" spans="14:14" x14ac:dyDescent="0.2">
      <c r="N147" s="137"/>
    </row>
    <row r="148" spans="14:14" x14ac:dyDescent="0.2">
      <c r="N148" s="137"/>
    </row>
    <row r="149" spans="14:14" x14ac:dyDescent="0.2">
      <c r="N149" s="137"/>
    </row>
    <row r="150" spans="14:14" x14ac:dyDescent="0.2">
      <c r="N150" s="137"/>
    </row>
    <row r="151" spans="14:14" x14ac:dyDescent="0.2">
      <c r="N151" s="137"/>
    </row>
    <row r="152" spans="14:14" x14ac:dyDescent="0.2">
      <c r="N152" s="137"/>
    </row>
    <row r="153" spans="14:14" x14ac:dyDescent="0.2">
      <c r="N153" s="137"/>
    </row>
    <row r="154" spans="14:14" x14ac:dyDescent="0.2">
      <c r="N154" s="137"/>
    </row>
    <row r="155" spans="14:14" x14ac:dyDescent="0.2">
      <c r="N155" s="137"/>
    </row>
    <row r="156" spans="14:14" x14ac:dyDescent="0.2">
      <c r="N156" s="137"/>
    </row>
    <row r="157" spans="14:14" x14ac:dyDescent="0.2">
      <c r="N157" s="137"/>
    </row>
    <row r="158" spans="14:14" x14ac:dyDescent="0.2">
      <c r="N158" s="137"/>
    </row>
    <row r="159" spans="14:14" x14ac:dyDescent="0.2">
      <c r="N159" s="137"/>
    </row>
    <row r="160" spans="14:14" x14ac:dyDescent="0.2">
      <c r="N160" s="137"/>
    </row>
    <row r="161" spans="14:14" x14ac:dyDescent="0.2">
      <c r="N161" s="137"/>
    </row>
    <row r="162" spans="14:14" x14ac:dyDescent="0.2">
      <c r="N162" s="137"/>
    </row>
    <row r="163" spans="14:14" x14ac:dyDescent="0.2">
      <c r="N163" s="137"/>
    </row>
  </sheetData>
  <autoFilter ref="A4:S4" xr:uid="{00000000-0009-0000-0000-00000D000000}"/>
  <sortState xmlns:xlrd2="http://schemas.microsoft.com/office/spreadsheetml/2017/richdata2" ref="A5:V33">
    <sortCondition descending="1" ref="M5:M33"/>
  </sortState>
  <mergeCells count="12">
    <mergeCell ref="I1:I2"/>
    <mergeCell ref="P1:R2"/>
    <mergeCell ref="S1:S2"/>
    <mergeCell ref="A1:A2"/>
    <mergeCell ref="J1:L2"/>
    <mergeCell ref="M1:M2"/>
    <mergeCell ref="B1:B2"/>
    <mergeCell ref="N1:N3"/>
    <mergeCell ref="C1:C2"/>
    <mergeCell ref="D1:E2"/>
    <mergeCell ref="F1:F2"/>
    <mergeCell ref="G1:H2"/>
  </mergeCells>
  <phoneticPr fontId="0" type="noConversion"/>
  <conditionalFormatting sqref="A5:B33">
    <cfRule type="expression" dxfId="26" priority="1" stopIfTrue="1">
      <formula>$A5=$A$1</formula>
    </cfRule>
  </conditionalFormatting>
  <conditionalFormatting sqref="A34:S45">
    <cfRule type="expression" dxfId="25" priority="17" stopIfTrue="1">
      <formula>$A34=$A$1</formula>
    </cfRule>
  </conditionalFormatting>
  <conditionalFormatting sqref="B8:B9">
    <cfRule type="expression" dxfId="24" priority="11" stopIfTrue="1">
      <formula>$A8=$A$1</formula>
    </cfRule>
  </conditionalFormatting>
  <conditionalFormatting sqref="B14">
    <cfRule type="expression" dxfId="23" priority="9" stopIfTrue="1">
      <formula>$A14=$A$1</formula>
    </cfRule>
  </conditionalFormatting>
  <conditionalFormatting sqref="C5:M33">
    <cfRule type="expression" dxfId="22" priority="5">
      <formula>$A5=$A$1</formula>
    </cfRule>
  </conditionalFormatting>
  <conditionalFormatting sqref="N5:S33">
    <cfRule type="expression" dxfId="21" priority="4" stopIfTrue="1">
      <formula>$A5=$A$1</formula>
    </cfRule>
  </conditionalFormatting>
  <conditionalFormatting sqref="P34:S45 P5:S7 P15:S21">
    <cfRule type="expression" dxfId="20" priority="36">
      <formula>$M5&lt;&gt;""</formula>
    </cfRule>
  </conditionalFormatting>
  <pageMargins left="0.25" right="0.25" top="0.18" bottom="0.47" header="7.0000000000000007E-2" footer="0.4921259845"/>
  <pageSetup scale="90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42">
    <tabColor theme="7" tint="0.39997558519241921"/>
    <pageSetUpPr fitToPage="1"/>
  </sheetPr>
  <dimension ref="A1:AA177"/>
  <sheetViews>
    <sheetView zoomScaleNormal="100" workbookViewId="0">
      <selection activeCell="G13" sqref="G13"/>
    </sheetView>
  </sheetViews>
  <sheetFormatPr baseColWidth="10" defaultRowHeight="15" x14ac:dyDescent="0.2"/>
  <cols>
    <col min="1" max="1" width="5.140625" customWidth="1"/>
    <col min="2" max="2" width="34.7109375" customWidth="1"/>
    <col min="3" max="8" width="5.7109375" customWidth="1"/>
    <col min="9" max="9" width="5.7109375" style="20" customWidth="1"/>
    <col min="10" max="12" width="5.7109375" customWidth="1"/>
    <col min="13" max="13" width="6.42578125" customWidth="1"/>
    <col min="14" max="14" width="15.7109375" style="140" customWidth="1"/>
    <col min="15" max="15" width="5.140625" style="39" hidden="1" customWidth="1"/>
    <col min="16" max="16" width="3.85546875" customWidth="1"/>
    <col min="17" max="18" width="3.7109375" customWidth="1"/>
    <col min="19" max="19" width="4.140625" customWidth="1"/>
    <col min="20" max="20" width="0" hidden="1" customWidth="1"/>
    <col min="25" max="25" width="22" bestFit="1" customWidth="1"/>
  </cols>
  <sheetData>
    <row r="1" spans="1:27" ht="13.5" customHeight="1" thickTop="1" x14ac:dyDescent="0.2">
      <c r="A1" s="272" t="str">
        <f>IF(ISNA(VLOOKUP("x",Légende!$G$3:$I$30,2,FALSE)),"AAA",VLOOKUP("x",Légende!$G$3:$I$30,2,FALSE))</f>
        <v>AAA</v>
      </c>
      <c r="B1" s="281" t="s">
        <v>38</v>
      </c>
      <c r="C1" s="281" t="s">
        <v>9</v>
      </c>
      <c r="D1" s="275" t="s">
        <v>365</v>
      </c>
      <c r="E1" s="277"/>
      <c r="F1" s="281" t="s">
        <v>366</v>
      </c>
      <c r="G1" s="275" t="s">
        <v>386</v>
      </c>
      <c r="H1" s="277"/>
      <c r="I1" s="281" t="s">
        <v>13</v>
      </c>
      <c r="J1" s="281" t="s">
        <v>14</v>
      </c>
      <c r="K1" s="281"/>
      <c r="L1" s="281"/>
      <c r="M1" s="293">
        <f>SUM(M5:M1024)</f>
        <v>1624</v>
      </c>
      <c r="N1" s="328" t="s">
        <v>42</v>
      </c>
      <c r="P1" s="275" t="s">
        <v>170</v>
      </c>
      <c r="Q1" s="276"/>
      <c r="R1" s="277"/>
      <c r="S1" s="281" t="str">
        <f>IF(COUNTIF(A5:A188,A1)=0,"",COUNTIF(A5:A188,A1))</f>
        <v/>
      </c>
      <c r="Z1">
        <f>SUM(Z3:AA46)</f>
        <v>390</v>
      </c>
      <c r="AA1">
        <f>M1-Z1</f>
        <v>1234</v>
      </c>
    </row>
    <row r="2" spans="1:27" ht="15.75" customHeight="1" thickBot="1" x14ac:dyDescent="0.25">
      <c r="A2" s="272"/>
      <c r="B2" s="282"/>
      <c r="C2" s="286"/>
      <c r="D2" s="278"/>
      <c r="E2" s="280"/>
      <c r="F2" s="286"/>
      <c r="G2" s="278"/>
      <c r="H2" s="280"/>
      <c r="I2" s="286"/>
      <c r="J2" s="282"/>
      <c r="K2" s="282"/>
      <c r="L2" s="282"/>
      <c r="M2" s="294"/>
      <c r="N2" s="329"/>
      <c r="P2" s="278"/>
      <c r="Q2" s="279"/>
      <c r="R2" s="280"/>
      <c r="S2" s="286"/>
    </row>
    <row r="3" spans="1:27" ht="16.5" thickBot="1" x14ac:dyDescent="0.3">
      <c r="A3" s="39" t="s">
        <v>91</v>
      </c>
      <c r="B3" s="202" t="s">
        <v>0</v>
      </c>
      <c r="C3" s="191" t="s">
        <v>1</v>
      </c>
      <c r="D3" s="189" t="s">
        <v>2</v>
      </c>
      <c r="E3" s="190" t="s">
        <v>3</v>
      </c>
      <c r="F3" s="191" t="s">
        <v>1</v>
      </c>
      <c r="G3" s="189" t="s">
        <v>2</v>
      </c>
      <c r="H3" s="190" t="s">
        <v>3</v>
      </c>
      <c r="I3" s="191" t="s">
        <v>1</v>
      </c>
      <c r="J3" s="51" t="s">
        <v>1</v>
      </c>
      <c r="K3" s="189" t="s">
        <v>2</v>
      </c>
      <c r="L3" s="190" t="s">
        <v>3</v>
      </c>
      <c r="M3" s="191" t="s">
        <v>4</v>
      </c>
      <c r="N3" s="330"/>
      <c r="P3" s="192" t="s">
        <v>1</v>
      </c>
      <c r="Q3" s="193" t="s">
        <v>2</v>
      </c>
      <c r="R3" s="194" t="s">
        <v>3</v>
      </c>
      <c r="S3" s="195" t="s">
        <v>4</v>
      </c>
      <c r="Y3" s="177" t="s">
        <v>373</v>
      </c>
      <c r="Z3">
        <f>SUMIF(N:N,Y3,M:M)</f>
        <v>0</v>
      </c>
    </row>
    <row r="4" spans="1:27" ht="15.75" x14ac:dyDescent="0.25">
      <c r="B4" s="30"/>
      <c r="C4" s="183"/>
      <c r="D4" s="31"/>
      <c r="E4" s="31"/>
      <c r="F4" s="183"/>
      <c r="G4" s="31"/>
      <c r="H4" s="31"/>
      <c r="I4" s="183"/>
      <c r="J4" s="29"/>
      <c r="K4" s="29"/>
      <c r="L4" s="29"/>
      <c r="M4" s="29"/>
      <c r="N4" s="138"/>
      <c r="Y4" s="50" t="s">
        <v>15</v>
      </c>
      <c r="Z4">
        <f>SUMIF(N:N,Y4,M:M)</f>
        <v>0</v>
      </c>
    </row>
    <row r="5" spans="1:27" ht="15.75" x14ac:dyDescent="0.25">
      <c r="A5" s="33" t="s">
        <v>92</v>
      </c>
      <c r="B5" s="56" t="s">
        <v>396</v>
      </c>
      <c r="C5" s="180">
        <v>60</v>
      </c>
      <c r="D5" s="178"/>
      <c r="E5" s="180"/>
      <c r="F5" s="180"/>
      <c r="G5" s="178"/>
      <c r="H5" s="180"/>
      <c r="I5" s="180"/>
      <c r="J5" s="71">
        <f>SUM(C5)+F5+I5</f>
        <v>60</v>
      </c>
      <c r="K5" s="71">
        <f>SUM(D5)+G5</f>
        <v>0</v>
      </c>
      <c r="L5" s="71">
        <f>SUM(E5)+H5</f>
        <v>0</v>
      </c>
      <c r="M5" s="70">
        <f>SUM(J5)+K5+L5</f>
        <v>60</v>
      </c>
      <c r="N5" s="139" t="str">
        <f>IF(ISNA(VLOOKUP(A5,Légende!$H:$J,3,FALSE)),"",VLOOKUP(A5,Légende!$H:$J,3,FALSE))</f>
        <v>LE BOISÉ</v>
      </c>
      <c r="P5" s="111">
        <f>IF(OR($J5="",$J5=0),"",RANK($J5,$J$5:$J$177,0))</f>
        <v>1</v>
      </c>
      <c r="Q5" s="111" t="str">
        <f>IF(OR($K5="",$K5=0),"",RANK($K5,$K$5:$K$177,0))</f>
        <v/>
      </c>
      <c r="R5" s="111" t="str">
        <f>IF(OR($L5="",$L5=0),"",RANK($L5,$L$5:$L$177,0))</f>
        <v/>
      </c>
      <c r="S5" s="111">
        <f>IF(OR($M5="",$M5=0),"",RANK($M5,$M$5:$M$177,0))</f>
        <v>1</v>
      </c>
      <c r="T5" s="112" t="str">
        <f>IF(ISBLANK(A5),"",IF(ISNA(VLOOKUP(VLOOKUP($A5,Légende!$H:$J,3,FALSE),NOM_CM2,1,FALSE)),"AJOUTER L'ÉCOLE DANS LA SECTION 2",""))</f>
        <v/>
      </c>
      <c r="V5" t="str">
        <f>IF(N5=VLOOKUP(N5,Centre!$N$18:$N$27,1,FALSE),"OK","ATTENTION")</f>
        <v>OK</v>
      </c>
      <c r="Y5" s="50" t="s">
        <v>378</v>
      </c>
      <c r="Z5">
        <f>SUMIF(N:N,Y5,M:M)</f>
        <v>329</v>
      </c>
    </row>
    <row r="6" spans="1:27" ht="15.75" x14ac:dyDescent="0.25">
      <c r="A6" s="33" t="s">
        <v>163</v>
      </c>
      <c r="B6" s="56" t="s">
        <v>393</v>
      </c>
      <c r="C6" s="180">
        <v>57</v>
      </c>
      <c r="D6" s="178"/>
      <c r="E6" s="180"/>
      <c r="F6" s="180"/>
      <c r="G6" s="178"/>
      <c r="H6" s="180"/>
      <c r="I6" s="180"/>
      <c r="J6" s="71">
        <f>SUM(C6)+F6+I6</f>
        <v>57</v>
      </c>
      <c r="K6" s="71">
        <f>SUM(D6)+G6</f>
        <v>0</v>
      </c>
      <c r="L6" s="71">
        <f>SUM(E6)+H6</f>
        <v>0</v>
      </c>
      <c r="M6" s="70">
        <f>SUM(J6)+K6+L6</f>
        <v>57</v>
      </c>
      <c r="N6" s="139" t="str">
        <f>IF(ISNA(VLOOKUP(A6,Légende!$H:$J,3,FALSE)),"",VLOOKUP(A6,Légende!$H:$J,3,FALSE))</f>
        <v>STE-MARIE</v>
      </c>
      <c r="P6" s="111">
        <f>IF(OR($J6="",$J6=0),"",RANK($J6,$J$5:$J$177,0))</f>
        <v>2</v>
      </c>
      <c r="Q6" s="111" t="str">
        <f>IF(OR($K6="",$K6=0),"",RANK($K6,$K$5:$K$177,0))</f>
        <v/>
      </c>
      <c r="R6" s="111" t="str">
        <f>IF(OR($L6="",$L6=0),"",RANK($L6,$L$5:$L$177,0))</f>
        <v/>
      </c>
      <c r="S6" s="111">
        <f>IF(OR($M6="",$M6=0),"",RANK($M6,$M$5:$M$177,0))</f>
        <v>2</v>
      </c>
      <c r="T6" s="112"/>
      <c r="V6" t="str">
        <f>IF(N6=VLOOKUP(N6,Centre!$N$18:$N$27,1,FALSE),"OK","ATTENTION")</f>
        <v>OK</v>
      </c>
      <c r="Y6" t="s">
        <v>403</v>
      </c>
      <c r="Z6">
        <f>SUMIF(N:N,Y6,M:M)</f>
        <v>61</v>
      </c>
    </row>
    <row r="7" spans="1:27" ht="15.75" x14ac:dyDescent="0.25">
      <c r="A7" s="132" t="s">
        <v>1</v>
      </c>
      <c r="B7" s="55" t="s">
        <v>406</v>
      </c>
      <c r="C7" s="180">
        <v>54</v>
      </c>
      <c r="D7" s="178"/>
      <c r="E7" s="180"/>
      <c r="F7" s="180"/>
      <c r="G7" s="178"/>
      <c r="H7" s="180"/>
      <c r="I7" s="180"/>
      <c r="J7" s="71">
        <f>SUM(C7)+F7+I7</f>
        <v>54</v>
      </c>
      <c r="K7" s="71">
        <f>SUM(D7)+G7</f>
        <v>0</v>
      </c>
      <c r="L7" s="71">
        <f>SUM(E7)+H7</f>
        <v>0</v>
      </c>
      <c r="M7" s="70">
        <f>SUM(J7)+K7+L7</f>
        <v>54</v>
      </c>
      <c r="N7" s="139" t="str">
        <f>IF(ISNA(VLOOKUP(A7,Légende!$H:$J,3,FALSE)),"",VLOOKUP(A7,Légende!$H:$J,3,FALSE))</f>
        <v>CLARÉTAIN</v>
      </c>
      <c r="P7" s="111">
        <f>IF(OR($J7="",$J7=0),"",RANK($J7,$J$5:$J$177,0))</f>
        <v>3</v>
      </c>
      <c r="Q7" s="111" t="str">
        <f>IF(OR($K7="",$K7=0),"",RANK($K7,$K$5:$K$177,0))</f>
        <v/>
      </c>
      <c r="R7" s="111" t="str">
        <f>IF(OR($L7="",$L7=0),"",RANK($L7,$L$5:$L$177,0))</f>
        <v/>
      </c>
      <c r="S7" s="111">
        <f>IF(OR($M7="",$M7=0),"",RANK($M7,$M$5:$M$177,0))</f>
        <v>3</v>
      </c>
      <c r="T7" s="112"/>
      <c r="V7" t="str">
        <f>IF(N7=VLOOKUP(N7,Centre!$N$18:$N$27,1,FALSE),"OK","ATTENTION")</f>
        <v>OK</v>
      </c>
    </row>
    <row r="8" spans="1:27" ht="15.75" x14ac:dyDescent="0.25">
      <c r="A8" s="33" t="s">
        <v>92</v>
      </c>
      <c r="B8" s="55" t="s">
        <v>535</v>
      </c>
      <c r="C8" s="180">
        <v>51</v>
      </c>
      <c r="D8" s="178"/>
      <c r="E8" s="180"/>
      <c r="F8" s="180"/>
      <c r="G8" s="178"/>
      <c r="H8" s="180"/>
      <c r="I8" s="180"/>
      <c r="J8" s="71">
        <f>SUM(C8)+F8+I8</f>
        <v>51</v>
      </c>
      <c r="K8" s="71">
        <f>SUM(D8)+G8</f>
        <v>0</v>
      </c>
      <c r="L8" s="71">
        <f>SUM(E8)+H8</f>
        <v>0</v>
      </c>
      <c r="M8" s="70">
        <f>SUM(J8)+K8+L8</f>
        <v>51</v>
      </c>
      <c r="N8" s="139" t="str">
        <f>IF(ISNA(VLOOKUP(A8,Légende!$H:$J,3,FALSE)),"",VLOOKUP(A8,Légende!$H:$J,3,FALSE))</f>
        <v>LE BOISÉ</v>
      </c>
      <c r="P8" s="111">
        <f>IF(OR($J8="",$J8=0),"",RANK($J8,$J$5:$J$177,0))</f>
        <v>4</v>
      </c>
      <c r="Q8" s="111" t="str">
        <f>IF(OR($K8="",$K8=0),"",RANK($K8,$K$5:$K$177,0))</f>
        <v/>
      </c>
      <c r="R8" s="111" t="str">
        <f>IF(OR($L8="",$L8=0),"",RANK($L8,$L$5:$L$177,0))</f>
        <v/>
      </c>
      <c r="S8" s="111">
        <f>IF(OR($M8="",$M8=0),"",RANK($M8,$M$5:$M$177,0))</f>
        <v>4</v>
      </c>
      <c r="T8" s="112" t="str">
        <f>IF(ISBLANK(A8),"",IF(ISNA(VLOOKUP(VLOOKUP($A8,Légende!$H:$J,3,FALSE),NOM_CM2,1,FALSE)),"AJOUTER L'ÉCOLE DANS LA SECTION 2",""))</f>
        <v/>
      </c>
      <c r="V8" t="str">
        <f>IF(N8=VLOOKUP(N8,Centre!$N$18:$N$27,1,FALSE),"OK","ATTENTION")</f>
        <v>OK</v>
      </c>
    </row>
    <row r="9" spans="1:27" ht="15.75" x14ac:dyDescent="0.25">
      <c r="A9" s="33" t="s">
        <v>163</v>
      </c>
      <c r="B9" s="56" t="s">
        <v>392</v>
      </c>
      <c r="C9" s="180">
        <v>51</v>
      </c>
      <c r="D9" s="178"/>
      <c r="E9" s="180"/>
      <c r="F9" s="180"/>
      <c r="G9" s="178"/>
      <c r="H9" s="180"/>
      <c r="I9" s="180"/>
      <c r="J9" s="71">
        <f>SUM(C9)+F9+I9</f>
        <v>51</v>
      </c>
      <c r="K9" s="71">
        <f>SUM(D9)+G9</f>
        <v>0</v>
      </c>
      <c r="L9" s="71">
        <f>SUM(E9)+H9</f>
        <v>0</v>
      </c>
      <c r="M9" s="70">
        <f>SUM(J9)+K9+L9</f>
        <v>51</v>
      </c>
      <c r="N9" s="139" t="str">
        <f>IF(ISNA(VLOOKUP(A9,Légende!$H:$J,3,FALSE)),"",VLOOKUP(A9,Légende!$H:$J,3,FALSE))</f>
        <v>STE-MARIE</v>
      </c>
      <c r="P9" s="111">
        <f>IF(OR($J9="",$J9=0),"",RANK($J9,$J$5:$J$177,0))</f>
        <v>4</v>
      </c>
      <c r="Q9" s="111" t="str">
        <f>IF(OR($K9="",$K9=0),"",RANK($K9,$K$5:$K$177,0))</f>
        <v/>
      </c>
      <c r="R9" s="111" t="str">
        <f>IF(OR($L9="",$L9=0),"",RANK($L9,$L$5:$L$177,0))</f>
        <v/>
      </c>
      <c r="S9" s="111">
        <f>IF(OR($M9="",$M9=0),"",RANK($M9,$M$5:$M$177,0))</f>
        <v>4</v>
      </c>
      <c r="T9" s="112" t="str">
        <f>IF(ISBLANK(A9),"",IF(ISNA(VLOOKUP(VLOOKUP($A9,Légende!$H:$J,3,FALSE),NOM_CM2,1,FALSE)),"AJOUTER L'ÉCOLE DANS LA SECTION 2",""))</f>
        <v/>
      </c>
      <c r="V9" t="str">
        <f>IF(N9=VLOOKUP(N9,Centre!$N$18:$N$27,1,FALSE),"OK","ATTENTION")</f>
        <v>OK</v>
      </c>
    </row>
    <row r="10" spans="1:27" ht="15.75" x14ac:dyDescent="0.25">
      <c r="A10" s="33" t="s">
        <v>163</v>
      </c>
      <c r="B10" s="55" t="s">
        <v>528</v>
      </c>
      <c r="C10" s="212">
        <v>48</v>
      </c>
      <c r="D10" s="213"/>
      <c r="E10" s="212"/>
      <c r="F10" s="180"/>
      <c r="G10" s="213"/>
      <c r="H10" s="212"/>
      <c r="I10" s="212"/>
      <c r="J10" s="71">
        <f>SUM(C10)+F10+I10</f>
        <v>48</v>
      </c>
      <c r="K10" s="71">
        <f>SUM(D10)+G10</f>
        <v>0</v>
      </c>
      <c r="L10" s="71">
        <f>SUM(E10)+H10</f>
        <v>0</v>
      </c>
      <c r="M10" s="70">
        <f>SUM(J10)+K10+L10</f>
        <v>48</v>
      </c>
      <c r="N10" s="139" t="str">
        <f>IF(ISNA(VLOOKUP(A10,Légende!$H:$J,3,FALSE)),"",VLOOKUP(A10,Légende!$H:$J,3,FALSE))</f>
        <v>STE-MARIE</v>
      </c>
      <c r="P10" s="111">
        <f>IF(OR($J10="",$J10=0),"",RANK($J10,$J$5:$J$177,0))</f>
        <v>6</v>
      </c>
      <c r="Q10" s="111" t="str">
        <f>IF(OR($K10="",$K10=0),"",RANK($K10,$K$5:$K$177,0))</f>
        <v/>
      </c>
      <c r="R10" s="111" t="str">
        <f>IF(OR($L10="",$L10=0),"",RANK($L10,$L$5:$L$177,0))</f>
        <v/>
      </c>
      <c r="S10" s="111">
        <f>IF(OR($M10="",$M10=0),"",RANK($M10,$M$5:$M$177,0))</f>
        <v>6</v>
      </c>
      <c r="T10" s="112"/>
      <c r="V10" t="str">
        <f>IF(N10=VLOOKUP(N10,Centre!$N$18:$N$27,1,FALSE),"OK","ATTENTION")</f>
        <v>OK</v>
      </c>
    </row>
    <row r="11" spans="1:27" ht="15.75" x14ac:dyDescent="0.25">
      <c r="A11" s="33" t="s">
        <v>20</v>
      </c>
      <c r="B11" s="56" t="s">
        <v>401</v>
      </c>
      <c r="C11" s="212">
        <v>48</v>
      </c>
      <c r="D11" s="213"/>
      <c r="E11" s="212"/>
      <c r="F11" s="180"/>
      <c r="G11" s="213"/>
      <c r="H11" s="212"/>
      <c r="I11" s="212"/>
      <c r="J11" s="71">
        <f>SUM(C11)+F11+I11</f>
        <v>48</v>
      </c>
      <c r="K11" s="71">
        <f>SUM(D11)+G11</f>
        <v>0</v>
      </c>
      <c r="L11" s="71">
        <f>SUM(E11)+H11</f>
        <v>0</v>
      </c>
      <c r="M11" s="70">
        <f>SUM(J11)+K11+L11</f>
        <v>48</v>
      </c>
      <c r="N11" s="139" t="str">
        <f>IF(ISNA(VLOOKUP(A11,Légende!$H:$J,3,FALSE)),"",VLOOKUP(A11,Légende!$H:$J,3,FALSE))</f>
        <v>MONIQUE-PROULX</v>
      </c>
      <c r="P11" s="111">
        <f>IF(OR($J11="",$J11=0),"",RANK($J11,$J$5:$J$177,0))</f>
        <v>6</v>
      </c>
      <c r="Q11" s="111" t="str">
        <f>IF(OR($K11="",$K11=0),"",RANK($K11,$K$5:$K$177,0))</f>
        <v/>
      </c>
      <c r="R11" s="111" t="str">
        <f>IF(OR($L11="",$L11=0),"",RANK($L11,$L$5:$L$177,0))</f>
        <v/>
      </c>
      <c r="S11" s="111">
        <f>IF(OR($M11="",$M11=0),"",RANK($M11,$M$5:$M$177,0))</f>
        <v>6</v>
      </c>
      <c r="T11" s="112"/>
      <c r="V11" t="str">
        <f>IF(N11=VLOOKUP(N11,Centre!$N$18:$N$27,1,FALSE),"OK","ATTENTION")</f>
        <v>OK</v>
      </c>
    </row>
    <row r="12" spans="1:27" ht="16.5" thickBot="1" x14ac:dyDescent="0.3">
      <c r="A12" s="33" t="s">
        <v>92</v>
      </c>
      <c r="B12" s="68" t="s">
        <v>582</v>
      </c>
      <c r="C12" s="242">
        <v>45</v>
      </c>
      <c r="D12" s="248"/>
      <c r="E12" s="242"/>
      <c r="F12" s="242"/>
      <c r="G12" s="248"/>
      <c r="H12" s="242"/>
      <c r="I12" s="242"/>
      <c r="J12" s="246">
        <f>SUM(C12)+F12+I12</f>
        <v>45</v>
      </c>
      <c r="K12" s="246">
        <f>SUM(D12)+G12</f>
        <v>0</v>
      </c>
      <c r="L12" s="246">
        <f>SUM(E12)+H12</f>
        <v>0</v>
      </c>
      <c r="M12" s="247">
        <f>SUM(J12)+K12+L12</f>
        <v>45</v>
      </c>
      <c r="N12" s="139" t="str">
        <f>IF(ISNA(VLOOKUP(A12,Légende!$H:$J,3,FALSE)),"",VLOOKUP(A12,Légende!$H:$J,3,FALSE))</f>
        <v>LE BOISÉ</v>
      </c>
      <c r="P12" s="111">
        <f>IF(OR($J12="",$J12=0),"",RANK($J12,$J$5:$J$177,0))</f>
        <v>8</v>
      </c>
      <c r="Q12" s="111" t="str">
        <f>IF(OR($K12="",$K12=0),"",RANK($K12,$K$5:$K$177,0))</f>
        <v/>
      </c>
      <c r="R12" s="111" t="str">
        <f>IF(OR($L12="",$L12=0),"",RANK($L12,$L$5:$L$177,0))</f>
        <v/>
      </c>
      <c r="S12" s="111">
        <f>IF(OR($M12="",$M12=0),"",RANK($M12,$M$5:$M$177,0))</f>
        <v>8</v>
      </c>
      <c r="T12" s="112" t="str">
        <f>IF(ISBLANK(A12),"",IF(ISNA(VLOOKUP(VLOOKUP($A12,Légende!$H:$J,3,FALSE),NOM_CM2,1,FALSE)),"AJOUTER L'ÉCOLE DANS LA SECTION 2",""))</f>
        <v/>
      </c>
      <c r="V12" t="str">
        <f>IF(N12=VLOOKUP(N12,Centre!$N$18:$N$27,1,FALSE),"OK","ATTENTION")</f>
        <v>OK</v>
      </c>
    </row>
    <row r="13" spans="1:27" ht="15.75" x14ac:dyDescent="0.25">
      <c r="A13" s="33" t="s">
        <v>92</v>
      </c>
      <c r="B13" s="56" t="s">
        <v>580</v>
      </c>
      <c r="C13" s="212">
        <v>42</v>
      </c>
      <c r="D13" s="213"/>
      <c r="E13" s="212"/>
      <c r="F13" s="212"/>
      <c r="G13" s="213"/>
      <c r="H13" s="212"/>
      <c r="I13" s="212"/>
      <c r="J13" s="226">
        <f>SUM(C13)+F13+I13</f>
        <v>42</v>
      </c>
      <c r="K13" s="226">
        <f>SUM(D13)+G13</f>
        <v>0</v>
      </c>
      <c r="L13" s="226">
        <f>SUM(E13)+H13</f>
        <v>0</v>
      </c>
      <c r="M13" s="6">
        <f>SUM(J13)+K13+L13</f>
        <v>42</v>
      </c>
      <c r="N13" s="139" t="str">
        <f>IF(ISNA(VLOOKUP(A13,Légende!$H:$J,3,FALSE)),"",VLOOKUP(A13,Légende!$H:$J,3,FALSE))</f>
        <v>LE BOISÉ</v>
      </c>
      <c r="P13" s="111">
        <f>IF(OR($J13="",$J13=0),"",RANK($J13,$J$5:$J$177,0))</f>
        <v>9</v>
      </c>
      <c r="Q13" s="111" t="str">
        <f>IF(OR($K13="",$K13=0),"",RANK($K13,$K$5:$K$177,0))</f>
        <v/>
      </c>
      <c r="R13" s="111" t="str">
        <f>IF(OR($L13="",$L13=0),"",RANK($L13,$L$5:$L$177,0))</f>
        <v/>
      </c>
      <c r="S13" s="111">
        <f>IF(OR($M13="",$M13=0),"",RANK($M13,$M$5:$M$177,0))</f>
        <v>9</v>
      </c>
      <c r="T13" s="112" t="str">
        <f>IF(ISBLANK(A13),"",IF(ISNA(VLOOKUP(VLOOKUP($A13,Légende!$H:$J,3,FALSE),NOM_CM2,1,FALSE)),"AJOUTER L'ÉCOLE DANS LA SECTION 2",""))</f>
        <v/>
      </c>
      <c r="V13" t="str">
        <f>IF(N13=VLOOKUP(N13,Centre!$N$18:$N$27,1,FALSE),"OK","ATTENTION")</f>
        <v>OK</v>
      </c>
    </row>
    <row r="14" spans="1:27" ht="15.75" x14ac:dyDescent="0.25">
      <c r="A14" s="33" t="s">
        <v>20</v>
      </c>
      <c r="B14" s="56" t="s">
        <v>520</v>
      </c>
      <c r="C14" s="180">
        <v>42</v>
      </c>
      <c r="D14" s="178"/>
      <c r="E14" s="180"/>
      <c r="F14" s="180"/>
      <c r="G14" s="178"/>
      <c r="H14" s="180"/>
      <c r="I14" s="180"/>
      <c r="J14" s="71">
        <f>SUM(C14)+F14+I14</f>
        <v>42</v>
      </c>
      <c r="K14" s="71">
        <f>SUM(D14)+G14</f>
        <v>0</v>
      </c>
      <c r="L14" s="71">
        <f>SUM(E14)+H14</f>
        <v>0</v>
      </c>
      <c r="M14" s="70">
        <f>SUM(J14)+K14+L14</f>
        <v>42</v>
      </c>
      <c r="N14" s="139" t="str">
        <f>IF(ISNA(VLOOKUP(A14,Légende!$H:$J,3,FALSE)),"",VLOOKUP(A14,Légende!$H:$J,3,FALSE))</f>
        <v>MONIQUE-PROULX</v>
      </c>
      <c r="P14" s="111">
        <f>IF(OR($J14="",$J14=0),"",RANK($J14,$J$5:$J$177,0))</f>
        <v>9</v>
      </c>
      <c r="Q14" s="111" t="str">
        <f>IF(OR($K14="",$K14=0),"",RANK($K14,$K$5:$K$177,0))</f>
        <v/>
      </c>
      <c r="R14" s="111" t="str">
        <f>IF(OR($L14="",$L14=0),"",RANK($L14,$L$5:$L$177,0))</f>
        <v/>
      </c>
      <c r="S14" s="111">
        <f>IF(OR($M14="",$M14=0),"",RANK($M14,$M$5:$M$177,0))</f>
        <v>9</v>
      </c>
      <c r="T14" s="112" t="str">
        <f>IF(ISBLANK(A14),"",IF(ISNA(VLOOKUP(VLOOKUP($A14,Légende!$H:$J,3,FALSE),NOM_CM2,1,FALSE)),"AJOUTER L'ÉCOLE DANS LA SECTION 2",""))</f>
        <v/>
      </c>
      <c r="V14" t="str">
        <f>IF(N14=VLOOKUP(N14,Centre!$N$18:$N$27,1,FALSE),"OK","ATTENTION")</f>
        <v>OK</v>
      </c>
    </row>
    <row r="15" spans="1:27" ht="15.75" x14ac:dyDescent="0.25">
      <c r="A15" s="33" t="s">
        <v>20</v>
      </c>
      <c r="B15" s="55" t="s">
        <v>469</v>
      </c>
      <c r="C15" s="180">
        <v>40</v>
      </c>
      <c r="D15" s="178"/>
      <c r="E15" s="180"/>
      <c r="F15" s="180"/>
      <c r="G15" s="178"/>
      <c r="H15" s="180"/>
      <c r="I15" s="180"/>
      <c r="J15" s="71">
        <f>SUM(C15)+F15+I15</f>
        <v>40</v>
      </c>
      <c r="K15" s="71">
        <f>SUM(D15)+G15</f>
        <v>0</v>
      </c>
      <c r="L15" s="71">
        <f>SUM(E15)+H15</f>
        <v>0</v>
      </c>
      <c r="M15" s="70">
        <f>SUM(J15)+K15+L15</f>
        <v>40</v>
      </c>
      <c r="N15" s="139" t="str">
        <f>IF(ISNA(VLOOKUP(A15,Légende!$H:$J,3,FALSE)),"",VLOOKUP(A15,Légende!$H:$J,3,FALSE))</f>
        <v>MONIQUE-PROULX</v>
      </c>
      <c r="P15" s="111">
        <f>IF(OR($J15="",$J15=0),"",RANK($J15,$J$5:$J$177,0))</f>
        <v>11</v>
      </c>
      <c r="Q15" s="111" t="str">
        <f>IF(OR($K15="",$K15=0),"",RANK($K15,$K$5:$K$177,0))</f>
        <v/>
      </c>
      <c r="R15" s="111" t="str">
        <f>IF(OR($L15="",$L15=0),"",RANK($L15,$L$5:$L$177,0))</f>
        <v/>
      </c>
      <c r="S15" s="111">
        <f>IF(OR($M15="",$M15=0),"",RANK($M15,$M$5:$M$177,0))</f>
        <v>11</v>
      </c>
      <c r="T15" s="112" t="str">
        <f>IF(ISBLANK(A15),"",IF(ISNA(VLOOKUP(VLOOKUP($A15,Légende!$H:$J,3,FALSE),NOM_CM2,1,FALSE)),"AJOUTER L'ÉCOLE DANS LA SECTION 2",""))</f>
        <v/>
      </c>
      <c r="V15" t="str">
        <f>IF(N15=VLOOKUP(N15,Centre!$N$18:$N$27,1,FALSE),"OK","ATTENTION")</f>
        <v>OK</v>
      </c>
    </row>
    <row r="16" spans="1:27" ht="15.75" x14ac:dyDescent="0.25">
      <c r="A16" s="33" t="s">
        <v>17</v>
      </c>
      <c r="B16" s="56" t="s">
        <v>481</v>
      </c>
      <c r="C16" s="212">
        <v>39</v>
      </c>
      <c r="D16" s="213"/>
      <c r="E16" s="212"/>
      <c r="F16" s="212"/>
      <c r="G16" s="213"/>
      <c r="H16" s="212"/>
      <c r="I16" s="212"/>
      <c r="J16" s="226">
        <f>SUM(C16)+F16+I16</f>
        <v>39</v>
      </c>
      <c r="K16" s="226">
        <f>SUM(D16)+G16</f>
        <v>0</v>
      </c>
      <c r="L16" s="226">
        <f>SUM(E16)+H16</f>
        <v>0</v>
      </c>
      <c r="M16" s="6">
        <f>SUM(J16)+K16+L16</f>
        <v>39</v>
      </c>
      <c r="N16" s="139" t="str">
        <f>IF(ISNA(VLOOKUP(A16,Légende!$H:$J,3,FALSE)),"",VLOOKUP(A16,Légende!$H:$J,3,FALSE))</f>
        <v>LA SAMARE</v>
      </c>
      <c r="P16" s="111">
        <f>IF(OR($J16="",$J16=0),"",RANK($J16,$J$5:$J$177,0))</f>
        <v>12</v>
      </c>
      <c r="Q16" s="111" t="str">
        <f>IF(OR($K16="",$K16=0),"",RANK($K16,$K$5:$K$177,0))</f>
        <v/>
      </c>
      <c r="R16" s="111" t="str">
        <f>IF(OR($L16="",$L16=0),"",RANK($L16,$L$5:$L$177,0))</f>
        <v/>
      </c>
      <c r="S16" s="111">
        <f>IF(OR($M16="",$M16=0),"",RANK($M16,$M$5:$M$177,0))</f>
        <v>12</v>
      </c>
      <c r="T16" s="112" t="str">
        <f>IF(ISBLANK(A16),"",IF(ISNA(VLOOKUP(VLOOKUP($A16,Légende!$H:$J,3,FALSE),NOM_CM2,1,FALSE)),"AJOUTER L'ÉCOLE DANS LA SECTION 2",""))</f>
        <v/>
      </c>
      <c r="V16" t="str">
        <f>IF(N16=VLOOKUP(N16,Centre!$N$18:$N$27,1,FALSE),"OK","ATTENTION")</f>
        <v>OK</v>
      </c>
    </row>
    <row r="17" spans="1:22" ht="15.75" x14ac:dyDescent="0.25">
      <c r="A17" s="33" t="s">
        <v>163</v>
      </c>
      <c r="B17" s="56" t="s">
        <v>477</v>
      </c>
      <c r="C17" s="180">
        <v>38</v>
      </c>
      <c r="D17" s="178"/>
      <c r="E17" s="180"/>
      <c r="F17" s="180"/>
      <c r="G17" s="178"/>
      <c r="H17" s="180"/>
      <c r="I17" s="180"/>
      <c r="J17" s="71">
        <f>SUM(C17)+F17+I17</f>
        <v>38</v>
      </c>
      <c r="K17" s="71">
        <f>SUM(D17)+G17</f>
        <v>0</v>
      </c>
      <c r="L17" s="71">
        <f>SUM(E17)+H17</f>
        <v>0</v>
      </c>
      <c r="M17" s="70">
        <f>SUM(J17)+K17+L17</f>
        <v>38</v>
      </c>
      <c r="N17" s="139" t="str">
        <f>IF(ISNA(VLOOKUP(A17,Légende!$H:$J,3,FALSE)),"",VLOOKUP(A17,Légende!$H:$J,3,FALSE))</f>
        <v>STE-MARIE</v>
      </c>
      <c r="P17" s="111">
        <f>IF(OR($J17="",$J17=0),"",RANK($J17,$J$5:$J$177,0))</f>
        <v>13</v>
      </c>
      <c r="Q17" s="111" t="str">
        <f>IF(OR($K17="",$K17=0),"",RANK($K17,$K$5:$K$177,0))</f>
        <v/>
      </c>
      <c r="R17" s="111" t="str">
        <f>IF(OR($L17="",$L17=0),"",RANK($L17,$L$5:$L$177,0))</f>
        <v/>
      </c>
      <c r="S17" s="111">
        <f>IF(OR($M17="",$M17=0),"",RANK($M17,$M$5:$M$177,0))</f>
        <v>13</v>
      </c>
      <c r="T17" s="112"/>
      <c r="V17" t="str">
        <f>IF(N17=VLOOKUP(N17,Centre!$N$18:$N$27,1,FALSE),"OK","ATTENTION")</f>
        <v>OK</v>
      </c>
    </row>
    <row r="18" spans="1:22" ht="15.75" x14ac:dyDescent="0.25">
      <c r="A18" s="33" t="s">
        <v>17</v>
      </c>
      <c r="B18" s="56" t="s">
        <v>480</v>
      </c>
      <c r="C18" s="180">
        <v>36</v>
      </c>
      <c r="D18" s="178"/>
      <c r="E18" s="180"/>
      <c r="F18" s="180"/>
      <c r="G18" s="178"/>
      <c r="H18" s="180"/>
      <c r="I18" s="180"/>
      <c r="J18" s="71">
        <f>SUM(C18)+F18+I18</f>
        <v>36</v>
      </c>
      <c r="K18" s="71">
        <f>SUM(D18)+G18</f>
        <v>0</v>
      </c>
      <c r="L18" s="71">
        <f>SUM(E18)+H18</f>
        <v>0</v>
      </c>
      <c r="M18" s="70">
        <f>SUM(J18)+K18+L18</f>
        <v>36</v>
      </c>
      <c r="N18" s="139" t="str">
        <f>IF(ISNA(VLOOKUP(A18,Légende!$H:$J,3,FALSE)),"",VLOOKUP(A18,Légende!$H:$J,3,FALSE))</f>
        <v>LA SAMARE</v>
      </c>
      <c r="P18" s="111">
        <f>IF(OR($J18="",$J18=0),"",RANK($J18,$J$5:$J$177,0))</f>
        <v>14</v>
      </c>
      <c r="Q18" s="111" t="str">
        <f>IF(OR($K18="",$K18=0),"",RANK($K18,$K$5:$K$177,0))</f>
        <v/>
      </c>
      <c r="R18" s="111" t="str">
        <f>IF(OR($L18="",$L18=0),"",RANK($L18,$L$5:$L$177,0))</f>
        <v/>
      </c>
      <c r="S18" s="111">
        <f>IF(OR($M18="",$M18=0),"",RANK($M18,$M$5:$M$177,0))</f>
        <v>14</v>
      </c>
      <c r="T18" s="112" t="str">
        <f>IF(ISBLANK(A18),"",IF(ISNA(VLOOKUP(VLOOKUP($A18,Légende!$H:$J,3,FALSE),NOM_CM2,1,FALSE)),"AJOUTER L'ÉCOLE DANS LA SECTION 2",""))</f>
        <v/>
      </c>
      <c r="V18" t="str">
        <f>IF(N18=VLOOKUP(N18,Centre!$N$18:$N$27,1,FALSE),"OK","ATTENTION")</f>
        <v>OK</v>
      </c>
    </row>
    <row r="19" spans="1:22" ht="15.75" x14ac:dyDescent="0.25">
      <c r="A19" s="33" t="s">
        <v>92</v>
      </c>
      <c r="B19" s="56" t="s">
        <v>561</v>
      </c>
      <c r="C19" s="180">
        <v>36</v>
      </c>
      <c r="D19" s="178"/>
      <c r="E19" s="180"/>
      <c r="F19" s="180"/>
      <c r="G19" s="178"/>
      <c r="H19" s="180"/>
      <c r="I19" s="180"/>
      <c r="J19" s="71">
        <f>SUM(C19)+F19+I19</f>
        <v>36</v>
      </c>
      <c r="K19" s="71">
        <f>SUM(D19)+G19</f>
        <v>0</v>
      </c>
      <c r="L19" s="71">
        <f>SUM(E19)+H19</f>
        <v>0</v>
      </c>
      <c r="M19" s="70">
        <f>SUM(J19)+K19+L19</f>
        <v>36</v>
      </c>
      <c r="N19" s="139" t="str">
        <f>IF(ISNA(VLOOKUP(A19,Légende!$H:$J,3,FALSE)),"",VLOOKUP(A19,Légende!$H:$J,3,FALSE))</f>
        <v>LE BOISÉ</v>
      </c>
      <c r="P19" s="111">
        <f>IF(OR($J19="",$J19=0),"",RANK($J19,$J$5:$J$177,0))</f>
        <v>14</v>
      </c>
      <c r="Q19" s="111" t="str">
        <f>IF(OR($K19="",$K19=0),"",RANK($K19,$K$5:$K$177,0))</f>
        <v/>
      </c>
      <c r="R19" s="111" t="str">
        <f>IF(OR($L19="",$L19=0),"",RANK($L19,$L$5:$L$177,0))</f>
        <v/>
      </c>
      <c r="S19" s="111">
        <f>IF(OR($M19="",$M19=0),"",RANK($M19,$M$5:$M$177,0))</f>
        <v>14</v>
      </c>
      <c r="T19" s="112" t="str">
        <f>IF(ISBLANK(A19),"",IF(ISNA(VLOOKUP(VLOOKUP($A19,Légende!$H:$J,3,FALSE),NOM_CM2,1,FALSE)),"AJOUTER L'ÉCOLE DANS LA SECTION 2",""))</f>
        <v/>
      </c>
      <c r="V19" t="str">
        <f>IF(N19=VLOOKUP(N19,Centre!$N$18:$N$27,1,FALSE),"OK","ATTENTION")</f>
        <v>OK</v>
      </c>
    </row>
    <row r="20" spans="1:22" ht="15.75" x14ac:dyDescent="0.25">
      <c r="A20" s="33" t="s">
        <v>92</v>
      </c>
      <c r="B20" s="56" t="s">
        <v>583</v>
      </c>
      <c r="C20" s="180">
        <v>34</v>
      </c>
      <c r="D20" s="178"/>
      <c r="E20" s="180"/>
      <c r="F20" s="180"/>
      <c r="G20" s="178"/>
      <c r="H20" s="180"/>
      <c r="I20" s="180"/>
      <c r="J20" s="71">
        <f>SUM(C20)+F20+I20</f>
        <v>34</v>
      </c>
      <c r="K20" s="71">
        <f>SUM(D20)+G20</f>
        <v>0</v>
      </c>
      <c r="L20" s="71">
        <f>SUM(E20)+H20</f>
        <v>0</v>
      </c>
      <c r="M20" s="70">
        <f>SUM(J20)+K20+L20</f>
        <v>34</v>
      </c>
      <c r="N20" s="139" t="str">
        <f>IF(ISNA(VLOOKUP(A20,Légende!$H:$J,3,FALSE)),"",VLOOKUP(A20,Légende!$H:$J,3,FALSE))</f>
        <v>LE BOISÉ</v>
      </c>
      <c r="P20" s="111">
        <f>IF(OR($J20="",$J20=0),"",RANK($J20,$J$5:$J$177,0))</f>
        <v>16</v>
      </c>
      <c r="Q20" s="111" t="str">
        <f>IF(OR($K20="",$K20=0),"",RANK($K20,$K$5:$K$177,0))</f>
        <v/>
      </c>
      <c r="R20" s="111" t="str">
        <f>IF(OR($L20="",$L20=0),"",RANK($L20,$L$5:$L$177,0))</f>
        <v/>
      </c>
      <c r="S20" s="111">
        <f>IF(OR($M20="",$M20=0),"",RANK($M20,$M$5:$M$177,0))</f>
        <v>16</v>
      </c>
      <c r="T20" s="112" t="str">
        <f>IF(ISBLANK(A20),"",IF(ISNA(VLOOKUP(VLOOKUP($A20,Légende!$H:$J,3,FALSE),NOM_CM2,1,FALSE)),"AJOUTER L'ÉCOLE DANS LA SECTION 2",""))</f>
        <v/>
      </c>
      <c r="V20" t="str">
        <f>IF(N20=VLOOKUP(N20,Centre!$N$18:$N$27,1,FALSE),"OK","ATTENTION")</f>
        <v>OK</v>
      </c>
    </row>
    <row r="21" spans="1:22" ht="15.75" x14ac:dyDescent="0.25">
      <c r="A21" s="33" t="s">
        <v>107</v>
      </c>
      <c r="B21" s="56" t="s">
        <v>590</v>
      </c>
      <c r="C21" s="180">
        <v>34</v>
      </c>
      <c r="D21" s="178"/>
      <c r="E21" s="180"/>
      <c r="F21" s="180"/>
      <c r="G21" s="178"/>
      <c r="H21" s="180"/>
      <c r="I21" s="180"/>
      <c r="J21" s="71">
        <f>SUM(C21)+F21+I21</f>
        <v>34</v>
      </c>
      <c r="K21" s="71">
        <f>SUM(D21)+G21</f>
        <v>0</v>
      </c>
      <c r="L21" s="71">
        <f>SUM(E21)+H21</f>
        <v>0</v>
      </c>
      <c r="M21" s="70">
        <f>SUM(J21)+K21+L21</f>
        <v>34</v>
      </c>
      <c r="N21" s="139" t="str">
        <f>IF(ISNA(VLOOKUP(A21,Légende!$H:$J,3,FALSE)),"",VLOOKUP(A21,Légende!$H:$J,3,FALSE))</f>
        <v>JEAN-RAIMBAULT</v>
      </c>
      <c r="P21" s="111">
        <f>IF(OR($J21="",$J21=0),"",RANK($J21,$J$5:$J$177,0))</f>
        <v>16</v>
      </c>
      <c r="Q21" s="111" t="str">
        <f>IF(OR($K21="",$K21=0),"",RANK($K21,$K$5:$K$177,0))</f>
        <v/>
      </c>
      <c r="R21" s="111" t="str">
        <f>IF(OR($L21="",$L21=0),"",RANK($L21,$L$5:$L$177,0))</f>
        <v/>
      </c>
      <c r="S21" s="111">
        <f>IF(OR($M21="",$M21=0),"",RANK($M21,$M$5:$M$177,0))</f>
        <v>16</v>
      </c>
      <c r="T21" s="112"/>
      <c r="V21" t="str">
        <f>IF(N21=VLOOKUP(N21,Centre!$N$18:$N$27,1,FALSE),"OK","ATTENTION")</f>
        <v>OK</v>
      </c>
    </row>
    <row r="22" spans="1:22" ht="15.75" x14ac:dyDescent="0.25">
      <c r="A22" s="33" t="s">
        <v>103</v>
      </c>
      <c r="B22" s="56" t="s">
        <v>713</v>
      </c>
      <c r="C22" s="180">
        <v>33</v>
      </c>
      <c r="D22" s="178"/>
      <c r="E22" s="180"/>
      <c r="F22" s="180"/>
      <c r="G22" s="178"/>
      <c r="H22" s="180"/>
      <c r="I22" s="180"/>
      <c r="J22" s="71">
        <f>SUM(C22)+F22+I22</f>
        <v>33</v>
      </c>
      <c r="K22" s="71">
        <f>SUM(D22)+G22</f>
        <v>0</v>
      </c>
      <c r="L22" s="71">
        <f>SUM(E22)+H22</f>
        <v>0</v>
      </c>
      <c r="M22" s="70">
        <f>SUM(J22)+K22+L22</f>
        <v>33</v>
      </c>
      <c r="N22" s="139" t="str">
        <f>IF(ISNA(VLOOKUP(A22,Légende!$H:$J,3,FALSE)),"",VLOOKUP(A22,Légende!$H:$J,3,FALSE))</f>
        <v>JEANNE-MANCE</v>
      </c>
      <c r="P22" s="111">
        <f>IF(OR($J22="",$J22=0),"",RANK($J22,$J$5:$J$177,0))</f>
        <v>18</v>
      </c>
      <c r="Q22" s="111" t="str">
        <f>IF(OR($K22="",$K22=0),"",RANK($K22,$K$5:$K$177,0))</f>
        <v/>
      </c>
      <c r="R22" s="111" t="str">
        <f>IF(OR($L22="",$L22=0),"",RANK($L22,$L$5:$L$177,0))</f>
        <v/>
      </c>
      <c r="S22" s="111">
        <f>IF(OR($M22="",$M22=0),"",RANK($M22,$M$5:$M$177,0))</f>
        <v>18</v>
      </c>
      <c r="T22" s="112" t="str">
        <f>IF(ISBLANK(A22),"",IF(ISNA(VLOOKUP(VLOOKUP($A22,Légende!$H:$J,3,FALSE),NOM_CM2,1,FALSE)),"AJOUTER L'ÉCOLE DANS LA SECTION 2",""))</f>
        <v/>
      </c>
      <c r="V22" t="str">
        <f>IF(N22=VLOOKUP(N22,Centre!$N$18:$N$27,1,FALSE),"OK","ATTENTION")</f>
        <v>OK</v>
      </c>
    </row>
    <row r="23" spans="1:22" ht="15.75" x14ac:dyDescent="0.25">
      <c r="A23" s="33" t="s">
        <v>92</v>
      </c>
      <c r="B23" s="56" t="s">
        <v>586</v>
      </c>
      <c r="C23" s="180">
        <v>32</v>
      </c>
      <c r="D23" s="178"/>
      <c r="E23" s="180"/>
      <c r="F23" s="180"/>
      <c r="G23" s="178"/>
      <c r="H23" s="180"/>
      <c r="I23" s="180"/>
      <c r="J23" s="71">
        <f>SUM(C23)+F23+I23</f>
        <v>32</v>
      </c>
      <c r="K23" s="71">
        <f>SUM(D23)+G23</f>
        <v>0</v>
      </c>
      <c r="L23" s="71">
        <f>SUM(E23)+H23</f>
        <v>0</v>
      </c>
      <c r="M23" s="70">
        <f>SUM(J23)+K23+L23</f>
        <v>32</v>
      </c>
      <c r="N23" s="139" t="str">
        <f>IF(ISNA(VLOOKUP(A23,Légende!$H:$J,3,FALSE)),"",VLOOKUP(A23,Légende!$H:$J,3,FALSE))</f>
        <v>LE BOISÉ</v>
      </c>
      <c r="P23" s="111">
        <f>IF(OR($J23="",$J23=0),"",RANK($J23,$J$5:$J$177,0))</f>
        <v>19</v>
      </c>
      <c r="Q23" s="111" t="str">
        <f>IF(OR($K23="",$K23=0),"",RANK($K23,$K$5:$K$177,0))</f>
        <v/>
      </c>
      <c r="R23" s="111" t="str">
        <f>IF(OR($L23="",$L23=0),"",RANK($L23,$L$5:$L$177,0))</f>
        <v/>
      </c>
      <c r="S23" s="111">
        <f>IF(OR($M23="",$M23=0),"",RANK($M23,$M$5:$M$177,0))</f>
        <v>19</v>
      </c>
      <c r="T23" s="112" t="str">
        <f>IF(ISBLANK(A23),"",IF(ISNA(VLOOKUP(VLOOKUP($A23,Légende!$H:$J,3,FALSE),NOM_CM2,1,FALSE)),"AJOUTER L'ÉCOLE DANS LA SECTION 2",""))</f>
        <v/>
      </c>
      <c r="V23" t="str">
        <f>IF(N23=VLOOKUP(N23,Centre!$N$18:$N$27,1,FALSE),"OK","ATTENTION")</f>
        <v>OK</v>
      </c>
    </row>
    <row r="24" spans="1:22" ht="15.75" x14ac:dyDescent="0.25">
      <c r="A24" s="33" t="s">
        <v>107</v>
      </c>
      <c r="B24" s="56" t="s">
        <v>595</v>
      </c>
      <c r="C24" s="180">
        <v>32</v>
      </c>
      <c r="D24" s="178"/>
      <c r="E24" s="180"/>
      <c r="F24" s="180"/>
      <c r="G24" s="178"/>
      <c r="H24" s="180"/>
      <c r="I24" s="180"/>
      <c r="J24" s="71">
        <f>SUM(C24)+F24+I24</f>
        <v>32</v>
      </c>
      <c r="K24" s="71">
        <f>SUM(D24)+G24</f>
        <v>0</v>
      </c>
      <c r="L24" s="71">
        <f>SUM(E24)+H24</f>
        <v>0</v>
      </c>
      <c r="M24" s="70">
        <f>SUM(J24)+K24+L24</f>
        <v>32</v>
      </c>
      <c r="N24" s="139" t="str">
        <f>IF(ISNA(VLOOKUP(A24,Légende!$H:$J,3,FALSE)),"",VLOOKUP(A24,Légende!$H:$J,3,FALSE))</f>
        <v>JEAN-RAIMBAULT</v>
      </c>
      <c r="P24" s="333">
        <f>IF(OR($J24="",$J24=0),"",RANK($J24,$J$5:$J$177,0))</f>
        <v>19</v>
      </c>
      <c r="Q24" s="333" t="str">
        <f>IF(OR($K24="",$K24=0),"",RANK($K24,$K$5:$K$177,0))</f>
        <v/>
      </c>
      <c r="R24" s="333" t="str">
        <f>IF(OR($L24="",$L24=0),"",RANK($L24,$L$5:$L$177,0))</f>
        <v/>
      </c>
      <c r="S24" s="333">
        <f>IF(OR($M24="",$M24=0),"",RANK($M24,$M$5:$M$177,0))</f>
        <v>19</v>
      </c>
      <c r="T24" s="112"/>
      <c r="V24" t="str">
        <f>IF(N24=VLOOKUP(N24,Centre!$N$18:$N$27,1,FALSE),"OK","ATTENTION")</f>
        <v>OK</v>
      </c>
    </row>
    <row r="25" spans="1:22" ht="15.75" x14ac:dyDescent="0.25">
      <c r="A25" s="33" t="s">
        <v>163</v>
      </c>
      <c r="B25" s="56" t="s">
        <v>526</v>
      </c>
      <c r="C25" s="180">
        <v>31</v>
      </c>
      <c r="D25" s="178"/>
      <c r="E25" s="180"/>
      <c r="F25" s="180"/>
      <c r="G25" s="178"/>
      <c r="H25" s="180"/>
      <c r="I25" s="180"/>
      <c r="J25" s="71">
        <f>SUM(C25)+F25+I25</f>
        <v>31</v>
      </c>
      <c r="K25" s="71">
        <f>SUM(D25)+G25</f>
        <v>0</v>
      </c>
      <c r="L25" s="71">
        <f>SUM(E25)+H25</f>
        <v>0</v>
      </c>
      <c r="M25" s="70">
        <f>SUM(J25)+K25+L25</f>
        <v>31</v>
      </c>
      <c r="N25" s="139" t="str">
        <f>IF(ISNA(VLOOKUP(A25,Légende!$H:$J,3,FALSE)),"",VLOOKUP(A25,Légende!$H:$J,3,FALSE))</f>
        <v>STE-MARIE</v>
      </c>
      <c r="P25" s="111">
        <f>IF(OR($J25="",$J25=0),"",RANK($J25,$J$5:$J$177,0))</f>
        <v>21</v>
      </c>
      <c r="Q25" s="111" t="str">
        <f>IF(OR($K25="",$K25=0),"",RANK($K25,$K$5:$K$177,0))</f>
        <v/>
      </c>
      <c r="R25" s="111" t="str">
        <f>IF(OR($L25="",$L25=0),"",RANK($L25,$L$5:$L$177,0))</f>
        <v/>
      </c>
      <c r="S25" s="111">
        <f>IF(OR($M25="",$M25=0),"",RANK($M25,$M$5:$M$177,0))</f>
        <v>21</v>
      </c>
      <c r="T25" s="112" t="str">
        <f>IF(ISBLANK(A25),"",IF(ISNA(VLOOKUP(VLOOKUP($A25,Légende!$H:$J,3,FALSE),NOM_CM2,1,FALSE)),"AJOUTER L'ÉCOLE DANS LA SECTION 2",""))</f>
        <v/>
      </c>
      <c r="V25" t="str">
        <f>IF(N25=VLOOKUP(N25,Centre!$N$18:$N$27,1,FALSE),"OK","ATTENTION")</f>
        <v>OK</v>
      </c>
    </row>
    <row r="26" spans="1:22" ht="15.75" x14ac:dyDescent="0.25">
      <c r="A26" s="132" t="s">
        <v>158</v>
      </c>
      <c r="B26" s="56" t="s">
        <v>791</v>
      </c>
      <c r="C26" s="180">
        <v>31</v>
      </c>
      <c r="D26" s="178"/>
      <c r="E26" s="180"/>
      <c r="F26" s="180"/>
      <c r="G26" s="178"/>
      <c r="H26" s="180"/>
      <c r="I26" s="180"/>
      <c r="J26" s="71">
        <f>SUM(C26)+F26+I26</f>
        <v>31</v>
      </c>
      <c r="K26" s="71">
        <f>SUM(D26)+G26</f>
        <v>0</v>
      </c>
      <c r="L26" s="71">
        <f>SUM(E26)+H26</f>
        <v>0</v>
      </c>
      <c r="M26" s="70">
        <f>SUM(J26)+K26+L26</f>
        <v>31</v>
      </c>
      <c r="N26" s="139" t="str">
        <f>IF(ISNA(VLOOKUP(A26,Légende!$H:$J,3,FALSE)),"",VLOOKUP(A26,Légende!$H:$J,3,FALSE))</f>
        <v>La Poudrière</v>
      </c>
      <c r="P26" s="111">
        <f>IF(OR($J26="",$J26=0),"",RANK($J26,$J$5:$J$177,0))</f>
        <v>21</v>
      </c>
      <c r="Q26" s="111" t="str">
        <f>IF(OR($K26="",$K26=0),"",RANK($K26,$K$5:$K$177,0))</f>
        <v/>
      </c>
      <c r="R26" s="111" t="str">
        <f>IF(OR($L26="",$L26=0),"",RANK($L26,$L$5:$L$177,0))</f>
        <v/>
      </c>
      <c r="S26" s="111">
        <f>IF(OR($M26="",$M26=0),"",RANK($M26,$M$5:$M$177,0))</f>
        <v>21</v>
      </c>
      <c r="T26" s="112"/>
      <c r="V26" t="str">
        <f>IF(N26=VLOOKUP(N26,Centre!$N$18:$N$27,1,FALSE),"OK","ATTENTION")</f>
        <v>OK</v>
      </c>
    </row>
    <row r="27" spans="1:22" ht="15.75" x14ac:dyDescent="0.25">
      <c r="A27" s="33" t="s">
        <v>20</v>
      </c>
      <c r="B27" s="55" t="s">
        <v>519</v>
      </c>
      <c r="C27" s="180">
        <v>30</v>
      </c>
      <c r="D27" s="178"/>
      <c r="E27" s="180"/>
      <c r="F27" s="180"/>
      <c r="G27" s="178"/>
      <c r="H27" s="180"/>
      <c r="I27" s="180"/>
      <c r="J27" s="71">
        <f>SUM(C27)+F27+I27</f>
        <v>30</v>
      </c>
      <c r="K27" s="71">
        <f>SUM(D27)+G27</f>
        <v>0</v>
      </c>
      <c r="L27" s="71">
        <f>SUM(E27)+H27</f>
        <v>0</v>
      </c>
      <c r="M27" s="70">
        <f>SUM(J27)+K27+L27</f>
        <v>30</v>
      </c>
      <c r="N27" s="139" t="str">
        <f>IF(ISNA(VLOOKUP(A27,Légende!$H:$J,3,FALSE)),"",VLOOKUP(A27,Légende!$H:$J,3,FALSE))</f>
        <v>MONIQUE-PROULX</v>
      </c>
      <c r="P27" s="111">
        <f>IF(OR($J27="",$J27=0),"",RANK($J27,$J$5:$J$177,0))</f>
        <v>23</v>
      </c>
      <c r="Q27" s="111" t="str">
        <f>IF(OR($K27="",$K27=0),"",RANK($K27,$K$5:$K$177,0))</f>
        <v/>
      </c>
      <c r="R27" s="111" t="str">
        <f>IF(OR($L27="",$L27=0),"",RANK($L27,$L$5:$L$177,0))</f>
        <v/>
      </c>
      <c r="S27" s="111">
        <f>IF(OR($M27="",$M27=0),"",RANK($M27,$M$5:$M$177,0))</f>
        <v>23</v>
      </c>
      <c r="T27" s="112"/>
      <c r="V27" t="str">
        <f>IF(N27=VLOOKUP(N27,Centre!$N$18:$N$27,1,FALSE),"OK","ATTENTION")</f>
        <v>OK</v>
      </c>
    </row>
    <row r="28" spans="1:22" ht="15.75" x14ac:dyDescent="0.25">
      <c r="A28" s="132" t="s">
        <v>1</v>
      </c>
      <c r="B28" s="55" t="s">
        <v>467</v>
      </c>
      <c r="C28" s="180">
        <v>30</v>
      </c>
      <c r="D28" s="178"/>
      <c r="E28" s="180"/>
      <c r="F28" s="180"/>
      <c r="G28" s="178"/>
      <c r="H28" s="180"/>
      <c r="I28" s="180"/>
      <c r="J28" s="71">
        <f>SUM(C28)+F28+I28</f>
        <v>30</v>
      </c>
      <c r="K28" s="71">
        <f>SUM(D28)+G28</f>
        <v>0</v>
      </c>
      <c r="L28" s="71">
        <f>SUM(E28)+H28</f>
        <v>0</v>
      </c>
      <c r="M28" s="70">
        <f>SUM(J28)+K28+L28</f>
        <v>30</v>
      </c>
      <c r="N28" s="139" t="str">
        <f>IF(ISNA(VLOOKUP(A28,Légende!$H:$J,3,FALSE)),"",VLOOKUP(A28,Légende!$H:$J,3,FALSE))</f>
        <v>CLARÉTAIN</v>
      </c>
      <c r="P28" s="111">
        <f>IF(OR($J28="",$J28=0),"",RANK($J28,$J$5:$J$177,0))</f>
        <v>23</v>
      </c>
      <c r="Q28" s="111" t="str">
        <f>IF(OR($K28="",$K28=0),"",RANK($K28,$K$5:$K$177,0))</f>
        <v/>
      </c>
      <c r="R28" s="111" t="str">
        <f>IF(OR($L28="",$L28=0),"",RANK($L28,$L$5:$L$177,0))</f>
        <v/>
      </c>
      <c r="S28" s="111">
        <f>IF(OR($M28="",$M28=0),"",RANK($M28,$M$5:$M$177,0))</f>
        <v>23</v>
      </c>
      <c r="T28" s="112"/>
      <c r="V28" t="str">
        <f>IF(N28=VLOOKUP(N28,Centre!$N$18:$N$27,1,FALSE),"OK","ATTENTION")</f>
        <v>OK</v>
      </c>
    </row>
    <row r="29" spans="1:22" ht="15.75" x14ac:dyDescent="0.25">
      <c r="A29" s="132" t="s">
        <v>158</v>
      </c>
      <c r="B29" s="55" t="s">
        <v>792</v>
      </c>
      <c r="C29" s="180">
        <v>30</v>
      </c>
      <c r="D29" s="178"/>
      <c r="E29" s="180"/>
      <c r="F29" s="180"/>
      <c r="G29" s="178"/>
      <c r="H29" s="180"/>
      <c r="I29" s="180"/>
      <c r="J29" s="71">
        <f>SUM(C29)+F29+I29</f>
        <v>30</v>
      </c>
      <c r="K29" s="71">
        <f>SUM(D29)+G29</f>
        <v>0</v>
      </c>
      <c r="L29" s="71">
        <f>SUM(E29)+H29</f>
        <v>0</v>
      </c>
      <c r="M29" s="70">
        <f>SUM(J29)+K29+L29</f>
        <v>30</v>
      </c>
      <c r="N29" s="139" t="str">
        <f>IF(ISNA(VLOOKUP(A29,Légende!$H:$J,3,FALSE)),"",VLOOKUP(A29,Légende!$H:$J,3,FALSE))</f>
        <v>La Poudrière</v>
      </c>
      <c r="P29" s="111">
        <f>IF(OR($J29="",$J29=0),"",RANK($J29,$J$5:$J$177,0))</f>
        <v>23</v>
      </c>
      <c r="Q29" s="111" t="str">
        <f>IF(OR($K29="",$K29=0),"",RANK($K29,$K$5:$K$177,0))</f>
        <v/>
      </c>
      <c r="R29" s="111" t="str">
        <f>IF(OR($L29="",$L29=0),"",RANK($L29,$L$5:$L$177,0))</f>
        <v/>
      </c>
      <c r="S29" s="111">
        <f>IF(OR($M29="",$M29=0),"",RANK($M29,$M$5:$M$177,0))</f>
        <v>23</v>
      </c>
      <c r="T29" s="112"/>
      <c r="V29" t="str">
        <f>IF(N29=VLOOKUP(N29,Centre!$N$18:$N$27,1,FALSE),"OK","ATTENTION")</f>
        <v>OK</v>
      </c>
    </row>
    <row r="30" spans="1:22" ht="15.75" x14ac:dyDescent="0.25">
      <c r="A30" s="33" t="s">
        <v>92</v>
      </c>
      <c r="B30" s="56" t="s">
        <v>576</v>
      </c>
      <c r="C30" s="180">
        <v>29</v>
      </c>
      <c r="D30" s="178"/>
      <c r="E30" s="180"/>
      <c r="F30" s="180"/>
      <c r="G30" s="178"/>
      <c r="H30" s="180"/>
      <c r="I30" s="180"/>
      <c r="J30" s="71">
        <f>SUM(C30)+F30+I30</f>
        <v>29</v>
      </c>
      <c r="K30" s="71">
        <f>SUM(D30)+G30</f>
        <v>0</v>
      </c>
      <c r="L30" s="71">
        <f>SUM(E30)+H30</f>
        <v>0</v>
      </c>
      <c r="M30" s="70">
        <f>SUM(J30)+K30+L30</f>
        <v>29</v>
      </c>
      <c r="N30" s="139" t="str">
        <f>IF(ISNA(VLOOKUP(A30,Légende!$H:$J,3,FALSE)),"",VLOOKUP(A30,Légende!$H:$J,3,FALSE))</f>
        <v>LE BOISÉ</v>
      </c>
      <c r="P30" s="111">
        <f>IF(OR($J30="",$J30=0),"",RANK($J30,$J$5:$J$177,0))</f>
        <v>26</v>
      </c>
      <c r="Q30" s="111" t="str">
        <f>IF(OR($K30="",$K30=0),"",RANK($K30,$K$5:$K$177,0))</f>
        <v/>
      </c>
      <c r="R30" s="111" t="str">
        <f>IF(OR($L30="",$L30=0),"",RANK($L30,$L$5:$L$177,0))</f>
        <v/>
      </c>
      <c r="S30" s="111">
        <f>IF(OR($M30="",$M30=0),"",RANK($M30,$M$5:$M$177,0))</f>
        <v>26</v>
      </c>
      <c r="T30" s="112" t="str">
        <f>IF(ISBLANK(A30),"",IF(ISNA(VLOOKUP(VLOOKUP($A30,Légende!$H:$J,3,FALSE),NOM_CM2,1,FALSE)),"AJOUTER L'ÉCOLE DANS LA SECTION 2",""))</f>
        <v/>
      </c>
      <c r="V30" t="str">
        <f>IF(N30=VLOOKUP(N30,Centre!$N$18:$N$27,1,FALSE),"OK","ATTENTION")</f>
        <v>OK</v>
      </c>
    </row>
    <row r="31" spans="1:22" ht="15.75" x14ac:dyDescent="0.25">
      <c r="A31" s="33" t="s">
        <v>20</v>
      </c>
      <c r="B31" s="56" t="s">
        <v>731</v>
      </c>
      <c r="C31" s="180">
        <v>29</v>
      </c>
      <c r="D31" s="178"/>
      <c r="E31" s="180"/>
      <c r="F31" s="180"/>
      <c r="G31" s="178"/>
      <c r="H31" s="180"/>
      <c r="I31" s="180"/>
      <c r="J31" s="71">
        <f>SUM(C31)+F31+I31</f>
        <v>29</v>
      </c>
      <c r="K31" s="71">
        <f>SUM(D31)+G31</f>
        <v>0</v>
      </c>
      <c r="L31" s="71">
        <f>SUM(E31)+H31</f>
        <v>0</v>
      </c>
      <c r="M31" s="70">
        <f>SUM(J31)+K31+L31</f>
        <v>29</v>
      </c>
      <c r="N31" s="139" t="str">
        <f>IF(ISNA(VLOOKUP(A31,Légende!$H:$J,3,FALSE)),"",VLOOKUP(A31,Légende!$H:$J,3,FALSE))</f>
        <v>MONIQUE-PROULX</v>
      </c>
      <c r="P31" s="111">
        <f>IF(OR($J31="",$J31=0),"",RANK($J31,$J$5:$J$177,0))</f>
        <v>26</v>
      </c>
      <c r="Q31" s="111" t="str">
        <f>IF(OR($K31="",$K31=0),"",RANK($K31,$K$5:$K$177,0))</f>
        <v/>
      </c>
      <c r="R31" s="111" t="str">
        <f>IF(OR($L31="",$L31=0),"",RANK($L31,$L$5:$L$177,0))</f>
        <v/>
      </c>
      <c r="S31" s="111">
        <f>IF(OR($M31="",$M31=0),"",RANK($M31,$M$5:$M$177,0))</f>
        <v>26</v>
      </c>
      <c r="T31" s="112" t="str">
        <f>IF(ISBLANK(A31),"",IF(ISNA(VLOOKUP(VLOOKUP($A31,Légende!$H:$J,3,FALSE),NOM_CM2,1,FALSE)),"AJOUTER L'ÉCOLE DANS LA SECTION 2",""))</f>
        <v/>
      </c>
      <c r="V31" t="str">
        <f>IF(N31=VLOOKUP(N31,Centre!$N$18:$N$27,1,FALSE),"OK","ATTENTION")</f>
        <v>OK</v>
      </c>
    </row>
    <row r="32" spans="1:22" ht="15.75" x14ac:dyDescent="0.25">
      <c r="A32" s="33" t="s">
        <v>20</v>
      </c>
      <c r="B32" s="56" t="s">
        <v>468</v>
      </c>
      <c r="C32" s="180">
        <v>29</v>
      </c>
      <c r="D32" s="178"/>
      <c r="E32" s="180"/>
      <c r="F32" s="180"/>
      <c r="G32" s="178"/>
      <c r="H32" s="180"/>
      <c r="I32" s="180"/>
      <c r="J32" s="71">
        <f>SUM(C32)+F32+I32</f>
        <v>29</v>
      </c>
      <c r="K32" s="71">
        <f>SUM(D32)+G32</f>
        <v>0</v>
      </c>
      <c r="L32" s="71">
        <f>SUM(E32)+H32</f>
        <v>0</v>
      </c>
      <c r="M32" s="70">
        <f>SUM(J32)+K32+L32</f>
        <v>29</v>
      </c>
      <c r="N32" s="139" t="str">
        <f>IF(ISNA(VLOOKUP(A32,Légende!$H:$J,3,FALSE)),"",VLOOKUP(A32,Légende!$H:$J,3,FALSE))</f>
        <v>MONIQUE-PROULX</v>
      </c>
      <c r="P32" s="111">
        <f>IF(OR($J32="",$J32=0),"",RANK($J32,$J$5:$J$177,0))</f>
        <v>26</v>
      </c>
      <c r="Q32" s="111" t="str">
        <f>IF(OR($K32="",$K32=0),"",RANK($K32,$K$5:$K$177,0))</f>
        <v/>
      </c>
      <c r="R32" s="111" t="str">
        <f>IF(OR($L32="",$L32=0),"",RANK($L32,$L$5:$L$177,0))</f>
        <v/>
      </c>
      <c r="S32" s="111">
        <f>IF(OR($M32="",$M32=0),"",RANK($M32,$M$5:$M$177,0))</f>
        <v>26</v>
      </c>
      <c r="T32" s="112" t="str">
        <f>IF(ISBLANK(A32),"",IF(ISNA(VLOOKUP(VLOOKUP($A32,Légende!$H:$J,3,FALSE),NOM_CM2,1,FALSE)),"AJOUTER L'ÉCOLE DANS LA SECTION 2",""))</f>
        <v/>
      </c>
      <c r="V32" t="str">
        <f>IF(N32=VLOOKUP(N32,Centre!$N$18:$N$27,1,FALSE),"OK","ATTENTION")</f>
        <v>OK</v>
      </c>
    </row>
    <row r="33" spans="1:22" ht="15.75" x14ac:dyDescent="0.25">
      <c r="A33" s="33" t="s">
        <v>25</v>
      </c>
      <c r="B33" s="56" t="s">
        <v>558</v>
      </c>
      <c r="C33" s="180">
        <v>29</v>
      </c>
      <c r="D33" s="178"/>
      <c r="E33" s="180"/>
      <c r="F33" s="180"/>
      <c r="G33" s="178"/>
      <c r="H33" s="180"/>
      <c r="I33" s="180"/>
      <c r="J33" s="71">
        <f>SUM(C33)+F33+I33</f>
        <v>29</v>
      </c>
      <c r="K33" s="71">
        <f>SUM(D33)+G33</f>
        <v>0</v>
      </c>
      <c r="L33" s="71">
        <f>SUM(E33)+H33</f>
        <v>0</v>
      </c>
      <c r="M33" s="70">
        <f>SUM(J33)+K33+L33</f>
        <v>29</v>
      </c>
      <c r="N33" s="139" t="str">
        <f>IF(ISNA(VLOOKUP(A33,Légende!$H:$J,3,FALSE)),"",VLOOKUP(A33,Légende!$H:$J,3,FALSE))</f>
        <v>TANDEM</v>
      </c>
      <c r="P33" s="111">
        <f>IF(OR($J33="",$J33=0),"",RANK($J33,$J$5:$J$177,0))</f>
        <v>26</v>
      </c>
      <c r="Q33" s="111" t="str">
        <f>IF(OR($K33="",$K33=0),"",RANK($K33,$K$5:$K$177,0))</f>
        <v/>
      </c>
      <c r="R33" s="111" t="str">
        <f>IF(OR($L33="",$L33=0),"",RANK($L33,$L$5:$L$177,0))</f>
        <v/>
      </c>
      <c r="S33" s="111">
        <f>IF(OR($M33="",$M33=0),"",RANK($M33,$M$5:$M$177,0))</f>
        <v>26</v>
      </c>
      <c r="T33" s="112" t="str">
        <f>IF(ISBLANK(A33),"",IF(ISNA(VLOOKUP(VLOOKUP($A33,Légende!$H:$J,3,FALSE),NOM_CM2,1,FALSE)),"AJOUTER L'ÉCOLE DANS LA SECTION 2",""))</f>
        <v/>
      </c>
      <c r="V33" t="str">
        <f>IF(N33=VLOOKUP(N33,Centre!$N$18:$N$27,1,FALSE),"OK","ATTENTION")</f>
        <v>OK</v>
      </c>
    </row>
    <row r="34" spans="1:22" ht="15.75" x14ac:dyDescent="0.25">
      <c r="A34" s="33" t="s">
        <v>3</v>
      </c>
      <c r="B34" s="56" t="s">
        <v>750</v>
      </c>
      <c r="C34" s="180">
        <v>28</v>
      </c>
      <c r="D34" s="178"/>
      <c r="E34" s="180"/>
      <c r="F34" s="180"/>
      <c r="G34" s="178"/>
      <c r="H34" s="180"/>
      <c r="I34" s="180"/>
      <c r="J34" s="71">
        <f>SUM(C34)+F34+I34</f>
        <v>28</v>
      </c>
      <c r="K34" s="71">
        <f>SUM(D34)+G34</f>
        <v>0</v>
      </c>
      <c r="L34" s="71">
        <f>SUM(E34)+H34</f>
        <v>0</v>
      </c>
      <c r="M34" s="70">
        <f>SUM(J34)+K34+L34</f>
        <v>28</v>
      </c>
      <c r="N34" s="139" t="str">
        <f>IF(ISNA(VLOOKUP(A34,Légende!$H:$J,3,FALSE)),"",VLOOKUP(A34,Légende!$H:$J,3,FALSE))</f>
        <v>DU BOSQUET</v>
      </c>
      <c r="P34" s="220">
        <f>IF(OR($J34="",$J34=0),"",RANK($J34,$J$5:$J$149,0))</f>
        <v>30</v>
      </c>
      <c r="Q34" s="220" t="str">
        <f>IF(OR($K34="",$K34=0),"",RANK($K34,$K$5:$K$149,0))</f>
        <v/>
      </c>
      <c r="R34" s="220" t="str">
        <f>IF(OR($L34="",$L34=0),"",RANK($L34,$L$5:$L$149,0))</f>
        <v/>
      </c>
      <c r="S34" s="220">
        <f>IF(OR($M34="",$M34=0),"",RANK($M34,$M$5:$M$149,0))</f>
        <v>30</v>
      </c>
      <c r="T34" s="112"/>
      <c r="V34" t="str">
        <f>IF(N34=VLOOKUP(N34,Centre!$R$18:$R$28,1,FALSE),"OK","ATTENTION")</f>
        <v>OK</v>
      </c>
    </row>
    <row r="35" spans="1:22" ht="15.75" x14ac:dyDescent="0.25">
      <c r="A35" s="33" t="s">
        <v>3</v>
      </c>
      <c r="B35" s="56" t="s">
        <v>755</v>
      </c>
      <c r="C35" s="180">
        <v>28</v>
      </c>
      <c r="D35" s="178"/>
      <c r="E35" s="180"/>
      <c r="F35" s="180"/>
      <c r="G35" s="178"/>
      <c r="H35" s="180"/>
      <c r="I35" s="180"/>
      <c r="J35" s="71">
        <f>SUM(C35)+F35+I35</f>
        <v>28</v>
      </c>
      <c r="K35" s="71">
        <f>SUM(D35)+G35</f>
        <v>0</v>
      </c>
      <c r="L35" s="71">
        <f>SUM(E35)+H35</f>
        <v>0</v>
      </c>
      <c r="M35" s="70">
        <f>SUM(J35)+K35+L35</f>
        <v>28</v>
      </c>
      <c r="N35" s="139" t="str">
        <f>IF(ISNA(VLOOKUP(A35,Légende!$H:$J,3,FALSE)),"",VLOOKUP(A35,Légende!$H:$J,3,FALSE))</f>
        <v>DU BOSQUET</v>
      </c>
      <c r="P35" s="220">
        <f>IF(OR($J35="",$J35=0),"",RANK($J35,$J$5:$J$149,0))</f>
        <v>30</v>
      </c>
      <c r="Q35" s="220" t="str">
        <f>IF(OR($K35="",$K35=0),"",RANK($K35,$K$5:$K$149,0))</f>
        <v/>
      </c>
      <c r="R35" s="220" t="str">
        <f>IF(OR($L35="",$L35=0),"",RANK($L35,$L$5:$L$149,0))</f>
        <v/>
      </c>
      <c r="S35" s="220">
        <f>IF(OR($M35="",$M35=0),"",RANK($M35,$M$5:$M$149,0))</f>
        <v>30</v>
      </c>
      <c r="T35" s="112"/>
      <c r="V35" t="str">
        <f>IF(N35=VLOOKUP(N35,Centre!$R$18:$R$28,1,FALSE),"OK","ATTENTION")</f>
        <v>OK</v>
      </c>
    </row>
    <row r="36" spans="1:22" ht="15.75" x14ac:dyDescent="0.25">
      <c r="A36" s="132" t="s">
        <v>1</v>
      </c>
      <c r="B36" s="55" t="s">
        <v>784</v>
      </c>
      <c r="C36" s="180">
        <v>28</v>
      </c>
      <c r="D36" s="178"/>
      <c r="E36" s="180"/>
      <c r="F36" s="180"/>
      <c r="G36" s="178"/>
      <c r="H36" s="180"/>
      <c r="I36" s="180"/>
      <c r="J36" s="71">
        <f>SUM(C36)+F36+I36</f>
        <v>28</v>
      </c>
      <c r="K36" s="71">
        <f>SUM(D36)+G36</f>
        <v>0</v>
      </c>
      <c r="L36" s="71">
        <f>SUM(E36)+H36</f>
        <v>0</v>
      </c>
      <c r="M36" s="70">
        <f>SUM(J36)+K36+L36</f>
        <v>28</v>
      </c>
      <c r="N36" s="139" t="str">
        <f>IF(ISNA(VLOOKUP(A36,Légende!$H:$J,3,FALSE)),"",VLOOKUP(A36,Légende!$H:$J,3,FALSE))</f>
        <v>CLARÉTAIN</v>
      </c>
      <c r="P36" s="111">
        <f>IF(OR($J36="",$J36=0),"",RANK($J36,$J$5:$J$177,0))</f>
        <v>30</v>
      </c>
      <c r="Q36" s="111" t="str">
        <f>IF(OR($K36="",$K36=0),"",RANK($K36,$K$5:$K$177,0))</f>
        <v/>
      </c>
      <c r="R36" s="111" t="str">
        <f>IF(OR($L36="",$L36=0),"",RANK($L36,$L$5:$L$177,0))</f>
        <v/>
      </c>
      <c r="S36" s="111">
        <f>IF(OR($M36="",$M36=0),"",RANK($M36,$M$5:$M$177,0))</f>
        <v>30</v>
      </c>
      <c r="T36" s="112"/>
      <c r="V36" t="str">
        <f>IF(N36=VLOOKUP(N36,Centre!$N$18:$N$27,1,FALSE),"OK","ATTENTION")</f>
        <v>OK</v>
      </c>
    </row>
    <row r="37" spans="1:22" ht="15.75" x14ac:dyDescent="0.25">
      <c r="A37" s="33" t="s">
        <v>25</v>
      </c>
      <c r="B37" s="56" t="s">
        <v>585</v>
      </c>
      <c r="C37" s="180">
        <v>28</v>
      </c>
      <c r="D37" s="178"/>
      <c r="E37" s="180"/>
      <c r="F37" s="180"/>
      <c r="G37" s="178"/>
      <c r="H37" s="180"/>
      <c r="I37" s="180"/>
      <c r="J37" s="71">
        <f>SUM(C37)+F37+I37</f>
        <v>28</v>
      </c>
      <c r="K37" s="71">
        <f>SUM(D37)+G37</f>
        <v>0</v>
      </c>
      <c r="L37" s="71">
        <f>SUM(E37)+H37</f>
        <v>0</v>
      </c>
      <c r="M37" s="70">
        <f>SUM(J37)+K37+L37</f>
        <v>28</v>
      </c>
      <c r="N37" s="139" t="str">
        <f>IF(ISNA(VLOOKUP(A37,Légende!$H:$J,3,FALSE)),"",VLOOKUP(A37,Légende!$H:$J,3,FALSE))</f>
        <v>TANDEM</v>
      </c>
      <c r="P37" s="111">
        <f>IF(OR($J37="",$J37=0),"",RANK($J37,$J$5:$J$177,0))</f>
        <v>30</v>
      </c>
      <c r="Q37" s="111" t="str">
        <f>IF(OR($K37="",$K37=0),"",RANK($K37,$K$5:$K$177,0))</f>
        <v/>
      </c>
      <c r="R37" s="111" t="str">
        <f>IF(OR($L37="",$L37=0),"",RANK($L37,$L$5:$L$177,0))</f>
        <v/>
      </c>
      <c r="S37" s="111">
        <f>IF(OR($M37="",$M37=0),"",RANK($M37,$M$5:$M$177,0))</f>
        <v>30</v>
      </c>
      <c r="T37" s="112" t="str">
        <f>IF(ISBLANK(A37),"",IF(ISNA(VLOOKUP(VLOOKUP($A37,Légende!$H:$J,3,FALSE),NOM_CM2,1,FALSE)),"AJOUTER L'ÉCOLE DANS LA SECTION 2",""))</f>
        <v/>
      </c>
      <c r="V37" t="str">
        <f>IF(N37=VLOOKUP(N37,Centre!$N$18:$N$27,1,FALSE),"OK","ATTENTION")</f>
        <v>OK</v>
      </c>
    </row>
    <row r="38" spans="1:22" ht="15.75" x14ac:dyDescent="0.25">
      <c r="A38" s="33" t="s">
        <v>103</v>
      </c>
      <c r="B38" s="55" t="s">
        <v>712</v>
      </c>
      <c r="C38" s="180">
        <v>27</v>
      </c>
      <c r="D38" s="178"/>
      <c r="E38" s="180"/>
      <c r="F38" s="180"/>
      <c r="G38" s="178"/>
      <c r="H38" s="180"/>
      <c r="I38" s="180"/>
      <c r="J38" s="71">
        <f>SUM(C38)+F38+I38</f>
        <v>27</v>
      </c>
      <c r="K38" s="71">
        <f>SUM(D38)+G38</f>
        <v>0</v>
      </c>
      <c r="L38" s="71">
        <f>SUM(E38)+H38</f>
        <v>0</v>
      </c>
      <c r="M38" s="70">
        <f>SUM(J38)+K38+L38</f>
        <v>27</v>
      </c>
      <c r="N38" s="139" t="str">
        <f>IF(ISNA(VLOOKUP(A38,Légende!$H:$J,3,FALSE)),"",VLOOKUP(A38,Légende!$H:$J,3,FALSE))</f>
        <v>JEANNE-MANCE</v>
      </c>
      <c r="P38" s="111">
        <f>IF(OR($J38="",$J38=0),"",RANK($J38,$J$5:$J$177,0))</f>
        <v>34</v>
      </c>
      <c r="Q38" s="111" t="str">
        <f>IF(OR($K38="",$K38=0),"",RANK($K38,$K$5:$K$177,0))</f>
        <v/>
      </c>
      <c r="R38" s="111" t="str">
        <f>IF(OR($L38="",$L38=0),"",RANK($L38,$L$5:$L$177,0))</f>
        <v/>
      </c>
      <c r="S38" s="111">
        <f>IF(OR($M38="",$M38=0),"",RANK($M38,$M$5:$M$177,0))</f>
        <v>34</v>
      </c>
      <c r="T38" s="112" t="str">
        <f>IF(ISBLANK(A38),"",IF(ISNA(VLOOKUP(VLOOKUP($A38,Légende!$H:$J,3,FALSE),NOM_CM2,1,FALSE)),"AJOUTER L'ÉCOLE DANS LA SECTION 2",""))</f>
        <v/>
      </c>
      <c r="V38" t="str">
        <f>IF(N38=VLOOKUP(N38,Centre!$N$18:$N$27,1,FALSE),"OK","ATTENTION")</f>
        <v>OK</v>
      </c>
    </row>
    <row r="39" spans="1:22" ht="15.75" x14ac:dyDescent="0.25">
      <c r="A39" s="33" t="s">
        <v>20</v>
      </c>
      <c r="B39" s="56" t="s">
        <v>729</v>
      </c>
      <c r="C39" s="180">
        <v>27</v>
      </c>
      <c r="D39" s="178"/>
      <c r="E39" s="180"/>
      <c r="F39" s="180"/>
      <c r="G39" s="178"/>
      <c r="H39" s="180"/>
      <c r="I39" s="180"/>
      <c r="J39" s="71">
        <f>SUM(C39)+F39+I39</f>
        <v>27</v>
      </c>
      <c r="K39" s="71">
        <f>SUM(D39)+G39</f>
        <v>0</v>
      </c>
      <c r="L39" s="71">
        <f>SUM(E39)+H39</f>
        <v>0</v>
      </c>
      <c r="M39" s="70">
        <f>SUM(J39)+K39+L39</f>
        <v>27</v>
      </c>
      <c r="N39" s="139" t="str">
        <f>IF(ISNA(VLOOKUP(A39,Légende!$H:$J,3,FALSE)),"",VLOOKUP(A39,Légende!$H:$J,3,FALSE))</f>
        <v>MONIQUE-PROULX</v>
      </c>
      <c r="P39" s="111">
        <f>IF(OR($J39="",$J39=0),"",RANK($J39,$J$5:$J$177,0))</f>
        <v>34</v>
      </c>
      <c r="Q39" s="111" t="str">
        <f>IF(OR($K39="",$K39=0),"",RANK($K39,$K$5:$K$177,0))</f>
        <v/>
      </c>
      <c r="R39" s="111" t="str">
        <f>IF(OR($L39="",$L39=0),"",RANK($L39,$L$5:$L$177,0))</f>
        <v/>
      </c>
      <c r="S39" s="111">
        <f>IF(OR($M39="",$M39=0),"",RANK($M39,$M$5:$M$177,0))</f>
        <v>34</v>
      </c>
      <c r="T39" s="112"/>
      <c r="V39" t="str">
        <f>IF(N39=VLOOKUP(N39,Centre!$N$18:$N$27,1,FALSE),"OK","ATTENTION")</f>
        <v>OK</v>
      </c>
    </row>
    <row r="40" spans="1:22" ht="15.75" x14ac:dyDescent="0.25">
      <c r="A40" s="33" t="s">
        <v>20</v>
      </c>
      <c r="B40" s="56" t="s">
        <v>518</v>
      </c>
      <c r="C40" s="180">
        <v>27</v>
      </c>
      <c r="D40" s="178"/>
      <c r="E40" s="180"/>
      <c r="F40" s="180"/>
      <c r="G40" s="178"/>
      <c r="H40" s="180"/>
      <c r="I40" s="180"/>
      <c r="J40" s="71">
        <f>SUM(C40)+F40+I40</f>
        <v>27</v>
      </c>
      <c r="K40" s="71">
        <f>SUM(D40)+G40</f>
        <v>0</v>
      </c>
      <c r="L40" s="71">
        <f>SUM(E40)+H40</f>
        <v>0</v>
      </c>
      <c r="M40" s="70">
        <f>SUM(J40)+K40+L40</f>
        <v>27</v>
      </c>
      <c r="N40" s="139" t="str">
        <f>IF(ISNA(VLOOKUP(A40,Légende!$H:$J,3,FALSE)),"",VLOOKUP(A40,Légende!$H:$J,3,FALSE))</f>
        <v>MONIQUE-PROULX</v>
      </c>
      <c r="P40" s="111">
        <f>IF(OR($J40="",$J40=0),"",RANK($J40,$J$5:$J$177,0))</f>
        <v>34</v>
      </c>
      <c r="Q40" s="111" t="str">
        <f>IF(OR($K40="",$K40=0),"",RANK($K40,$K$5:$K$177,0))</f>
        <v/>
      </c>
      <c r="R40" s="111" t="str">
        <f>IF(OR($L40="",$L40=0),"",RANK($L40,$L$5:$L$177,0))</f>
        <v/>
      </c>
      <c r="S40" s="111">
        <f>IF(OR($M40="",$M40=0),"",RANK($M40,$M$5:$M$177,0))</f>
        <v>34</v>
      </c>
      <c r="T40" s="112"/>
      <c r="V40" t="str">
        <f>IF(N40=VLOOKUP(N40,Centre!$N$18:$N$27,1,FALSE),"OK","ATTENTION")</f>
        <v>OK</v>
      </c>
    </row>
    <row r="41" spans="1:22" ht="15.75" x14ac:dyDescent="0.25">
      <c r="A41" s="33" t="s">
        <v>107</v>
      </c>
      <c r="B41" s="56" t="s">
        <v>775</v>
      </c>
      <c r="C41" s="180">
        <v>27</v>
      </c>
      <c r="D41" s="178"/>
      <c r="E41" s="180"/>
      <c r="F41" s="180"/>
      <c r="G41" s="178"/>
      <c r="H41" s="180"/>
      <c r="I41" s="180"/>
      <c r="J41" s="71">
        <f>SUM(C41)+F41+I41</f>
        <v>27</v>
      </c>
      <c r="K41" s="71">
        <f>SUM(D41)+G41</f>
        <v>0</v>
      </c>
      <c r="L41" s="71">
        <f>SUM(E41)+H41</f>
        <v>0</v>
      </c>
      <c r="M41" s="70">
        <f>SUM(J41)+K41+L41</f>
        <v>27</v>
      </c>
      <c r="N41" s="139" t="str">
        <f>IF(ISNA(VLOOKUP(A41,Légende!$H:$J,3,FALSE)),"",VLOOKUP(A41,Légende!$H:$J,3,FALSE))</f>
        <v>JEAN-RAIMBAULT</v>
      </c>
      <c r="P41" s="111">
        <f>IF(OR($J41="",$J41=0),"",RANK($J41,$J$5:$J$177,0))</f>
        <v>34</v>
      </c>
      <c r="Q41" s="111" t="str">
        <f>IF(OR($K41="",$K41=0),"",RANK($K41,$K$5:$K$177,0))</f>
        <v/>
      </c>
      <c r="R41" s="111" t="str">
        <f>IF(OR($L41="",$L41=0),"",RANK($L41,$L$5:$L$177,0))</f>
        <v/>
      </c>
      <c r="S41" s="111">
        <f>IF(OR($M41="",$M41=0),"",RANK($M41,$M$5:$M$177,0))</f>
        <v>34</v>
      </c>
      <c r="T41" s="112"/>
      <c r="V41" t="str">
        <f>IF(N41=VLOOKUP(N41,Centre!$N$18:$N$27,1,FALSE),"OK","ATTENTION")</f>
        <v>OK</v>
      </c>
    </row>
    <row r="42" spans="1:22" ht="15.75" x14ac:dyDescent="0.25">
      <c r="A42" s="33" t="s">
        <v>20</v>
      </c>
      <c r="B42" s="56" t="s">
        <v>730</v>
      </c>
      <c r="C42" s="180">
        <v>26</v>
      </c>
      <c r="D42" s="178"/>
      <c r="E42" s="180"/>
      <c r="F42" s="180"/>
      <c r="G42" s="178"/>
      <c r="H42" s="180"/>
      <c r="I42" s="180"/>
      <c r="J42" s="71">
        <f>SUM(C42)+F42+I42</f>
        <v>26</v>
      </c>
      <c r="K42" s="71">
        <f>SUM(D42)+G42</f>
        <v>0</v>
      </c>
      <c r="L42" s="71">
        <f>SUM(E42)+H42</f>
        <v>0</v>
      </c>
      <c r="M42" s="70">
        <f>SUM(J42)+K42+L42</f>
        <v>26</v>
      </c>
      <c r="N42" s="139" t="str">
        <f>IF(ISNA(VLOOKUP(A42,Légende!$H:$J,3,FALSE)),"",VLOOKUP(A42,Légende!$H:$J,3,FALSE))</f>
        <v>MONIQUE-PROULX</v>
      </c>
      <c r="P42" s="111">
        <f>IF(OR($J42="",$J42=0),"",RANK($J42,$J$5:$J$177,0))</f>
        <v>38</v>
      </c>
      <c r="Q42" s="111" t="str">
        <f>IF(OR($K42="",$K42=0),"",RANK($K42,$K$5:$K$177,0))</f>
        <v/>
      </c>
      <c r="R42" s="111" t="str">
        <f>IF(OR($L42="",$L42=0),"",RANK($L42,$L$5:$L$177,0))</f>
        <v/>
      </c>
      <c r="S42" s="111">
        <f>IF(OR($M42="",$M42=0),"",RANK($M42,$M$5:$M$177,0))</f>
        <v>38</v>
      </c>
      <c r="T42" s="112"/>
      <c r="V42" t="str">
        <f>IF(N42=VLOOKUP(N42,Centre!$N$18:$N$27,1,FALSE),"OK","ATTENTION")</f>
        <v>OK</v>
      </c>
    </row>
    <row r="43" spans="1:22" ht="15.75" x14ac:dyDescent="0.25">
      <c r="A43" s="33" t="s">
        <v>17</v>
      </c>
      <c r="B43" s="56" t="s">
        <v>699</v>
      </c>
      <c r="C43" s="180">
        <v>25</v>
      </c>
      <c r="D43" s="178"/>
      <c r="E43" s="180"/>
      <c r="F43" s="180"/>
      <c r="G43" s="178"/>
      <c r="H43" s="180"/>
      <c r="I43" s="180"/>
      <c r="J43" s="71">
        <f>SUM(C43)+F43+I43</f>
        <v>25</v>
      </c>
      <c r="K43" s="71">
        <f>SUM(D43)+G43</f>
        <v>0</v>
      </c>
      <c r="L43" s="71">
        <f>SUM(E43)+H43</f>
        <v>0</v>
      </c>
      <c r="M43" s="70">
        <f>SUM(J43)+K43+L43</f>
        <v>25</v>
      </c>
      <c r="N43" s="139" t="str">
        <f>IF(ISNA(VLOOKUP(A43,Légende!$H:$J,3,FALSE)),"",VLOOKUP(A43,Légende!$H:$J,3,FALSE))</f>
        <v>LA SAMARE</v>
      </c>
      <c r="P43" s="111">
        <f>IF(OR($J43="",$J43=0),"",RANK($J43,$J$5:$J$177,0))</f>
        <v>39</v>
      </c>
      <c r="Q43" s="111" t="str">
        <f>IF(OR($K43="",$K43=0),"",RANK($K43,$K$5:$K$177,0))</f>
        <v/>
      </c>
      <c r="R43" s="111" t="str">
        <f>IF(OR($L43="",$L43=0),"",RANK($L43,$L$5:$L$177,0))</f>
        <v/>
      </c>
      <c r="S43" s="111">
        <f>IF(OR($M43="",$M43=0),"",RANK($M43,$M$5:$M$177,0))</f>
        <v>39</v>
      </c>
      <c r="T43" s="112" t="str">
        <f>IF(ISBLANK(A43),"",IF(ISNA(VLOOKUP(VLOOKUP($A43,Légende!$H:$J,3,FALSE),NOM_CM2,1,FALSE)),"AJOUTER L'ÉCOLE DANS LA SECTION 2",""))</f>
        <v/>
      </c>
      <c r="V43" t="str">
        <f>IF(N43=VLOOKUP(N43,Centre!$N$18:$N$27,1,FALSE),"OK","ATTENTION")</f>
        <v>OK</v>
      </c>
    </row>
    <row r="44" spans="1:22" ht="15.75" x14ac:dyDescent="0.25">
      <c r="A44" s="33" t="s">
        <v>20</v>
      </c>
      <c r="B44" s="56" t="s">
        <v>732</v>
      </c>
      <c r="C44" s="180">
        <v>25</v>
      </c>
      <c r="D44" s="178"/>
      <c r="E44" s="180"/>
      <c r="F44" s="180"/>
      <c r="G44" s="178"/>
      <c r="H44" s="180"/>
      <c r="I44" s="180"/>
      <c r="J44" s="71">
        <f>SUM(C44)+F44+I44</f>
        <v>25</v>
      </c>
      <c r="K44" s="71">
        <f>SUM(D44)+G44</f>
        <v>0</v>
      </c>
      <c r="L44" s="71">
        <f>SUM(E44)+H44</f>
        <v>0</v>
      </c>
      <c r="M44" s="70">
        <f>SUM(J44)+K44+L44</f>
        <v>25</v>
      </c>
      <c r="N44" s="139" t="str">
        <f>IF(ISNA(VLOOKUP(A44,Légende!$H:$J,3,FALSE)),"",VLOOKUP(A44,Légende!$H:$J,3,FALSE))</f>
        <v>MONIQUE-PROULX</v>
      </c>
      <c r="P44" s="111">
        <f>IF(OR($J44="",$J44=0),"",RANK($J44,$J$5:$J$177,0))</f>
        <v>39</v>
      </c>
      <c r="Q44" s="111" t="str">
        <f>IF(OR($K44="",$K44=0),"",RANK($K44,$K$5:$K$177,0))</f>
        <v/>
      </c>
      <c r="R44" s="111" t="str">
        <f>IF(OR($L44="",$L44=0),"",RANK($L44,$L$5:$L$177,0))</f>
        <v/>
      </c>
      <c r="S44" s="111">
        <f>IF(OR($M44="",$M44=0),"",RANK($M44,$M$5:$M$177,0))</f>
        <v>39</v>
      </c>
      <c r="T44" s="112" t="str">
        <f>IF(ISBLANK(A44),"",IF(ISNA(VLOOKUP(VLOOKUP($A44,Légende!$H:$J,3,FALSE),NOM_CM2,1,FALSE)),"AJOUTER L'ÉCOLE DANS LA SECTION 2",""))</f>
        <v/>
      </c>
      <c r="V44" t="str">
        <f>IF(N44=VLOOKUP(N44,Centre!$N$18:$N$27,1,FALSE),"OK","ATTENTION")</f>
        <v>OK</v>
      </c>
    </row>
    <row r="45" spans="1:22" ht="15.75" x14ac:dyDescent="0.25">
      <c r="A45" s="33" t="s">
        <v>107</v>
      </c>
      <c r="B45" s="56" t="s">
        <v>776</v>
      </c>
      <c r="C45" s="180">
        <v>25</v>
      </c>
      <c r="D45" s="178"/>
      <c r="E45" s="180"/>
      <c r="F45" s="180"/>
      <c r="G45" s="178"/>
      <c r="H45" s="180"/>
      <c r="I45" s="180"/>
      <c r="J45" s="71">
        <f>SUM(C45)+F45+I45</f>
        <v>25</v>
      </c>
      <c r="K45" s="71">
        <f>SUM(D45)+G45</f>
        <v>0</v>
      </c>
      <c r="L45" s="71">
        <f>SUM(E45)+H45</f>
        <v>0</v>
      </c>
      <c r="M45" s="70">
        <f>SUM(J45)+K45+L45</f>
        <v>25</v>
      </c>
      <c r="N45" s="139" t="str">
        <f>IF(ISNA(VLOOKUP(A45,Légende!$H:$J,3,FALSE)),"",VLOOKUP(A45,Légende!$H:$J,3,FALSE))</f>
        <v>JEAN-RAIMBAULT</v>
      </c>
      <c r="P45" s="111">
        <f>IF(OR($J45="",$J45=0),"",RANK($J45,$J$5:$J$177,0))</f>
        <v>39</v>
      </c>
      <c r="Q45" s="111" t="str">
        <f>IF(OR($K45="",$K45=0),"",RANK($K45,$K$5:$K$177,0))</f>
        <v/>
      </c>
      <c r="R45" s="111" t="str">
        <f>IF(OR($L45="",$L45=0),"",RANK($L45,$L$5:$L$177,0))</f>
        <v/>
      </c>
      <c r="S45" s="111">
        <f>IF(OR($M45="",$M45=0),"",RANK($M45,$M$5:$M$177,0))</f>
        <v>39</v>
      </c>
      <c r="T45" s="112"/>
      <c r="V45" t="str">
        <f>IF(N45=VLOOKUP(N45,Centre!$N$18:$N$27,1,FALSE),"OK","ATTENTION")</f>
        <v>OK</v>
      </c>
    </row>
    <row r="46" spans="1:22" ht="15.75" x14ac:dyDescent="0.25">
      <c r="A46" s="33" t="s">
        <v>17</v>
      </c>
      <c r="B46" s="56" t="s">
        <v>698</v>
      </c>
      <c r="C46" s="180">
        <v>24</v>
      </c>
      <c r="D46" s="178"/>
      <c r="E46" s="180"/>
      <c r="F46" s="180"/>
      <c r="G46" s="178"/>
      <c r="H46" s="180"/>
      <c r="I46" s="180"/>
      <c r="J46" s="71">
        <f>SUM(C46)+F46+I46</f>
        <v>24</v>
      </c>
      <c r="K46" s="71">
        <f>SUM(D46)+G46</f>
        <v>0</v>
      </c>
      <c r="L46" s="71">
        <f>SUM(E46)+H46</f>
        <v>0</v>
      </c>
      <c r="M46" s="70">
        <f>SUM(J46)+K46+L46</f>
        <v>24</v>
      </c>
      <c r="N46" s="139" t="str">
        <f>IF(ISNA(VLOOKUP(A46,Légende!$H:$J,3,FALSE)),"",VLOOKUP(A46,Légende!$H:$J,3,FALSE))</f>
        <v>LA SAMARE</v>
      </c>
      <c r="P46" s="111">
        <f>IF(OR($J46="",$J46=0),"",RANK($J46,$J$5:$J$177,0))</f>
        <v>42</v>
      </c>
      <c r="Q46" s="111" t="str">
        <f>IF(OR($K46="",$K46=0),"",RANK($K46,$K$5:$K$177,0))</f>
        <v/>
      </c>
      <c r="R46" s="111" t="str">
        <f>IF(OR($L46="",$L46=0),"",RANK($L46,$L$5:$L$177,0))</f>
        <v/>
      </c>
      <c r="S46" s="111">
        <f>IF(OR($M46="",$M46=0),"",RANK($M46,$M$5:$M$177,0))</f>
        <v>42</v>
      </c>
      <c r="T46" s="112" t="str">
        <f>IF(ISBLANK(A46),"",IF(ISNA(VLOOKUP(VLOOKUP($A46,Légende!$H:$J,3,FALSE),NOM_CM2,1,FALSE)),"AJOUTER L'ÉCOLE DANS LA SECTION 2",""))</f>
        <v/>
      </c>
      <c r="V46" t="str">
        <f>IF(N46=VLOOKUP(N46,Centre!$N$18:$N$27,1,FALSE),"OK","ATTENTION")</f>
        <v>OK</v>
      </c>
    </row>
    <row r="47" spans="1:22" ht="15.75" x14ac:dyDescent="0.25">
      <c r="A47" s="33" t="s">
        <v>163</v>
      </c>
      <c r="B47" s="56" t="s">
        <v>716</v>
      </c>
      <c r="C47" s="180">
        <v>24</v>
      </c>
      <c r="D47" s="178"/>
      <c r="E47" s="180"/>
      <c r="F47" s="180"/>
      <c r="G47" s="178"/>
      <c r="H47" s="180"/>
      <c r="I47" s="180"/>
      <c r="J47" s="71">
        <f>SUM(C47)+F47+I47</f>
        <v>24</v>
      </c>
      <c r="K47" s="71">
        <f>SUM(D47)+G47</f>
        <v>0</v>
      </c>
      <c r="L47" s="71">
        <f>SUM(E47)+H47</f>
        <v>0</v>
      </c>
      <c r="M47" s="70">
        <f>SUM(J47)+K47+L47</f>
        <v>24</v>
      </c>
      <c r="N47" s="139" t="str">
        <f>IF(ISNA(VLOOKUP(A47,Légende!$H:$J,3,FALSE)),"",VLOOKUP(A47,Légende!$H:$J,3,FALSE))</f>
        <v>STE-MARIE</v>
      </c>
      <c r="P47" s="111">
        <f>IF(OR($J47="",$J47=0),"",RANK($J47,$J$5:$J$177,0))</f>
        <v>42</v>
      </c>
      <c r="Q47" s="111" t="str">
        <f>IF(OR($K47="",$K47=0),"",RANK($K47,$K$5:$K$177,0))</f>
        <v/>
      </c>
      <c r="R47" s="111" t="str">
        <f>IF(OR($L47="",$L47=0),"",RANK($L47,$L$5:$L$177,0))</f>
        <v/>
      </c>
      <c r="S47" s="111">
        <f>IF(OR($M47="",$M47=0),"",RANK($M47,$M$5:$M$177,0))</f>
        <v>42</v>
      </c>
      <c r="T47" s="112"/>
      <c r="V47" t="str">
        <f>IF(N47=VLOOKUP(N47,Centre!$N$18:$N$27,1,FALSE),"OK","ATTENTION")</f>
        <v>OK</v>
      </c>
    </row>
    <row r="48" spans="1:22" ht="15.75" x14ac:dyDescent="0.25">
      <c r="A48" s="132" t="s">
        <v>1</v>
      </c>
      <c r="B48" s="56" t="s">
        <v>786</v>
      </c>
      <c r="C48" s="180">
        <v>24</v>
      </c>
      <c r="D48" s="178"/>
      <c r="E48" s="180"/>
      <c r="F48" s="180"/>
      <c r="G48" s="178"/>
      <c r="H48" s="180"/>
      <c r="I48" s="180"/>
      <c r="J48" s="71">
        <f>SUM(C48)+F48+I48</f>
        <v>24</v>
      </c>
      <c r="K48" s="71">
        <f>SUM(D48)+G48</f>
        <v>0</v>
      </c>
      <c r="L48" s="71">
        <f>SUM(E48)+H48</f>
        <v>0</v>
      </c>
      <c r="M48" s="70">
        <f>SUM(J48)+K48+L48</f>
        <v>24</v>
      </c>
      <c r="N48" s="139" t="str">
        <f>IF(ISNA(VLOOKUP(A48,Légende!$H:$J,3,FALSE)),"",VLOOKUP(A48,Légende!$H:$J,3,FALSE))</f>
        <v>CLARÉTAIN</v>
      </c>
      <c r="P48" s="111">
        <f>IF(OR($J48="",$J48=0),"",RANK($J48,$J$5:$J$177,0))</f>
        <v>42</v>
      </c>
      <c r="Q48" s="111" t="str">
        <f>IF(OR($K48="",$K48=0),"",RANK($K48,$K$5:$K$177,0))</f>
        <v/>
      </c>
      <c r="R48" s="111" t="str">
        <f>IF(OR($L48="",$L48=0),"",RANK($L48,$L$5:$L$177,0))</f>
        <v/>
      </c>
      <c r="S48" s="111">
        <f>IF(OR($M48="",$M48=0),"",RANK($M48,$M$5:$M$177,0))</f>
        <v>42</v>
      </c>
      <c r="T48" s="112"/>
      <c r="V48" t="str">
        <f>IF(N48=VLOOKUP(N48,Centre!$N$18:$N$27,1,FALSE),"OK","ATTENTION")</f>
        <v>OK</v>
      </c>
    </row>
    <row r="49" spans="1:22" ht="15.75" x14ac:dyDescent="0.25">
      <c r="A49" s="33" t="s">
        <v>103</v>
      </c>
      <c r="B49" s="56" t="s">
        <v>714</v>
      </c>
      <c r="C49" s="180">
        <v>23</v>
      </c>
      <c r="D49" s="178"/>
      <c r="E49" s="180"/>
      <c r="F49" s="180"/>
      <c r="G49" s="178"/>
      <c r="H49" s="180"/>
      <c r="I49" s="180"/>
      <c r="J49" s="71">
        <f>SUM(C49)+F49+I49</f>
        <v>23</v>
      </c>
      <c r="K49" s="71">
        <f>SUM(D49)+G49</f>
        <v>0</v>
      </c>
      <c r="L49" s="71">
        <f>SUM(E49)+H49</f>
        <v>0</v>
      </c>
      <c r="M49" s="70">
        <f>SUM(J49)+K49+L49</f>
        <v>23</v>
      </c>
      <c r="N49" s="139" t="str">
        <f>IF(ISNA(VLOOKUP(A49,Légende!$H:$J,3,FALSE)),"",VLOOKUP(A49,Légende!$H:$J,3,FALSE))</f>
        <v>JEANNE-MANCE</v>
      </c>
      <c r="P49" s="111">
        <f>IF(OR($J49="",$J49=0),"",RANK($J49,$J$5:$J$177,0))</f>
        <v>45</v>
      </c>
      <c r="Q49" s="111" t="str">
        <f>IF(OR($K49="",$K49=0),"",RANK($K49,$K$5:$K$177,0))</f>
        <v/>
      </c>
      <c r="R49" s="111" t="str">
        <f>IF(OR($L49="",$L49=0),"",RANK($L49,$L$5:$L$177,0))</f>
        <v/>
      </c>
      <c r="S49" s="111">
        <f>IF(OR($M49="",$M49=0),"",RANK($M49,$M$5:$M$177,0))</f>
        <v>45</v>
      </c>
      <c r="T49" s="112" t="str">
        <f>IF(ISBLANK(A49),"",IF(ISNA(VLOOKUP(VLOOKUP($A49,Légende!$H:$J,3,FALSE),NOM_CM2,1,FALSE)),"AJOUTER L'ÉCOLE DANS LA SECTION 2",""))</f>
        <v/>
      </c>
      <c r="V49" t="str">
        <f>IF(N49=VLOOKUP(N49,Centre!$N$18:$N$27,1,FALSE),"OK","ATTENTION")</f>
        <v>OK</v>
      </c>
    </row>
    <row r="50" spans="1:22" ht="15.75" x14ac:dyDescent="0.25">
      <c r="A50" s="33" t="s">
        <v>20</v>
      </c>
      <c r="B50" s="56" t="s">
        <v>460</v>
      </c>
      <c r="C50" s="180">
        <v>23</v>
      </c>
      <c r="D50" s="178"/>
      <c r="E50" s="180"/>
      <c r="F50" s="180"/>
      <c r="G50" s="178"/>
      <c r="H50" s="180"/>
      <c r="I50" s="180"/>
      <c r="J50" s="71">
        <f>SUM(C50)+F50+I50</f>
        <v>23</v>
      </c>
      <c r="K50" s="71">
        <f>SUM(D50)+G50</f>
        <v>0</v>
      </c>
      <c r="L50" s="71">
        <f>SUM(E50)+H50</f>
        <v>0</v>
      </c>
      <c r="M50" s="70">
        <f>SUM(J50)+K50+L50</f>
        <v>23</v>
      </c>
      <c r="N50" s="139" t="str">
        <f>IF(ISNA(VLOOKUP(A50,Légende!$H:$J,3,FALSE)),"",VLOOKUP(A50,Légende!$H:$J,3,FALSE))</f>
        <v>MONIQUE-PROULX</v>
      </c>
      <c r="P50" s="111">
        <f>IF(OR($J50="",$J50=0),"",RANK($J50,$J$5:$J$177,0))</f>
        <v>45</v>
      </c>
      <c r="Q50" s="111" t="str">
        <f>IF(OR($K50="",$K50=0),"",RANK($K50,$K$5:$K$177,0))</f>
        <v/>
      </c>
      <c r="R50" s="111" t="str">
        <f>IF(OR($L50="",$L50=0),"",RANK($L50,$L$5:$L$177,0))</f>
        <v/>
      </c>
      <c r="S50" s="111">
        <f>IF(OR($M50="",$M50=0),"",RANK($M50,$M$5:$M$177,0))</f>
        <v>45</v>
      </c>
      <c r="T50" s="112"/>
      <c r="V50" t="str">
        <f>IF(N50=VLOOKUP(N50,Centre!$N$18:$N$27,1,FALSE),"OK","ATTENTION")</f>
        <v>OK</v>
      </c>
    </row>
    <row r="51" spans="1:22" ht="15.75" x14ac:dyDescent="0.25">
      <c r="A51" s="33" t="s">
        <v>3</v>
      </c>
      <c r="B51" s="55" t="s">
        <v>752</v>
      </c>
      <c r="C51" s="180">
        <v>22</v>
      </c>
      <c r="D51" s="178"/>
      <c r="E51" s="180"/>
      <c r="F51" s="180"/>
      <c r="G51" s="178"/>
      <c r="H51" s="180"/>
      <c r="I51" s="180"/>
      <c r="J51" s="71">
        <f>SUM(C51)+F51+I51</f>
        <v>22</v>
      </c>
      <c r="K51" s="71">
        <f>SUM(D51)+G51</f>
        <v>0</v>
      </c>
      <c r="L51" s="71">
        <f>SUM(E51)+H51</f>
        <v>0</v>
      </c>
      <c r="M51" s="70">
        <f>SUM(J51)+K51+L51</f>
        <v>22</v>
      </c>
      <c r="N51" s="139" t="str">
        <f>IF(ISNA(VLOOKUP(A51,Légende!$H:$J,3,FALSE)),"",VLOOKUP(A51,Légende!$H:$J,3,FALSE))</f>
        <v>DU BOSQUET</v>
      </c>
      <c r="P51" s="220">
        <f>IF(OR($J51="",$J51=0),"",RANK($J51,$J$5:$J$149,0))</f>
        <v>47</v>
      </c>
      <c r="Q51" s="220" t="str">
        <f>IF(OR($K51="",$K51=0),"",RANK($K51,$K$5:$K$149,0))</f>
        <v/>
      </c>
      <c r="R51" s="220" t="str">
        <f>IF(OR($L51="",$L51=0),"",RANK($L51,$L$5:$L$149,0))</f>
        <v/>
      </c>
      <c r="S51" s="220">
        <f>IF(OR($M51="",$M51=0),"",RANK($M51,$M$5:$M$149,0))</f>
        <v>47</v>
      </c>
      <c r="T51" s="112"/>
      <c r="V51" t="str">
        <f>IF(N51=VLOOKUP(N51,Centre!$R$18:$R$28,1,FALSE),"OK","ATTENTION")</f>
        <v>OK</v>
      </c>
    </row>
    <row r="52" spans="1:22" ht="15.75" x14ac:dyDescent="0.25">
      <c r="A52" s="132" t="s">
        <v>1</v>
      </c>
      <c r="B52" s="55" t="s">
        <v>785</v>
      </c>
      <c r="C52" s="180">
        <v>22</v>
      </c>
      <c r="D52" s="178"/>
      <c r="E52" s="180"/>
      <c r="F52" s="180"/>
      <c r="G52" s="178"/>
      <c r="H52" s="180"/>
      <c r="I52" s="180"/>
      <c r="J52" s="71">
        <f>SUM(C52)+F52+I52</f>
        <v>22</v>
      </c>
      <c r="K52" s="71">
        <f>SUM(D52)+G52</f>
        <v>0</v>
      </c>
      <c r="L52" s="71">
        <f>SUM(E52)+H52</f>
        <v>0</v>
      </c>
      <c r="M52" s="70">
        <f>SUM(J52)+K52+L52</f>
        <v>22</v>
      </c>
      <c r="N52" s="139" t="str">
        <f>IF(ISNA(VLOOKUP(A52,Légende!$H:$J,3,FALSE)),"",VLOOKUP(A52,Légende!$H:$J,3,FALSE))</f>
        <v>CLARÉTAIN</v>
      </c>
      <c r="P52" s="111">
        <f>IF(OR($J52="",$J52=0),"",RANK($J52,$J$5:$J$177,0))</f>
        <v>47</v>
      </c>
      <c r="Q52" s="111" t="str">
        <f>IF(OR($K52="",$K52=0),"",RANK($K52,$K$5:$K$177,0))</f>
        <v/>
      </c>
      <c r="R52" s="111" t="str">
        <f>IF(OR($L52="",$L52=0),"",RANK($L52,$L$5:$L$177,0))</f>
        <v/>
      </c>
      <c r="S52" s="111">
        <f>IF(OR($M52="",$M52=0),"",RANK($M52,$M$5:$M$177,0))</f>
        <v>47</v>
      </c>
      <c r="T52" s="112"/>
      <c r="V52" t="str">
        <f>IF(N52=VLOOKUP(N52,Centre!$N$18:$N$27,1,FALSE),"OK","ATTENTION")</f>
        <v>OK</v>
      </c>
    </row>
    <row r="53" spans="1:22" ht="15.75" x14ac:dyDescent="0.25">
      <c r="A53" s="33" t="s">
        <v>163</v>
      </c>
      <c r="B53" s="55" t="s">
        <v>575</v>
      </c>
      <c r="C53" s="180">
        <v>21</v>
      </c>
      <c r="D53" s="178"/>
      <c r="E53" s="180"/>
      <c r="F53" s="180"/>
      <c r="G53" s="178"/>
      <c r="H53" s="180"/>
      <c r="I53" s="180"/>
      <c r="J53" s="71">
        <f>SUM(C53)+F53+I53</f>
        <v>21</v>
      </c>
      <c r="K53" s="71">
        <f>SUM(D53)+G53</f>
        <v>0</v>
      </c>
      <c r="L53" s="71">
        <f>SUM(E53)+H53</f>
        <v>0</v>
      </c>
      <c r="M53" s="70">
        <f>SUM(J53)+K53+L53</f>
        <v>21</v>
      </c>
      <c r="N53" s="139" t="str">
        <f>IF(ISNA(VLOOKUP(A53,Légende!$H:$J,3,FALSE)),"",VLOOKUP(A53,Légende!$H:$J,3,FALSE))</f>
        <v>STE-MARIE</v>
      </c>
      <c r="P53" s="111">
        <f>IF(OR($J53="",$J53=0),"",RANK($J53,$J$5:$J$177,0))</f>
        <v>49</v>
      </c>
      <c r="Q53" s="111" t="str">
        <f>IF(OR($K53="",$K53=0),"",RANK($K53,$K$5:$K$177,0))</f>
        <v/>
      </c>
      <c r="R53" s="111" t="str">
        <f>IF(OR($L53="",$L53=0),"",RANK($L53,$L$5:$L$177,0))</f>
        <v/>
      </c>
      <c r="S53" s="111">
        <f>IF(OR($M53="",$M53=0),"",RANK($M53,$M$5:$M$177,0))</f>
        <v>49</v>
      </c>
      <c r="T53" s="112"/>
      <c r="V53" t="str">
        <f>IF(N53=VLOOKUP(N53,Centre!$N$18:$N$27,1,FALSE),"OK","ATTENTION")</f>
        <v>OK</v>
      </c>
    </row>
    <row r="54" spans="1:22" ht="15.75" x14ac:dyDescent="0.25">
      <c r="A54" s="33" t="s">
        <v>17</v>
      </c>
      <c r="B54" s="55" t="s">
        <v>697</v>
      </c>
      <c r="C54" s="180"/>
      <c r="D54" s="178"/>
      <c r="E54" s="180"/>
      <c r="F54" s="180"/>
      <c r="G54" s="178"/>
      <c r="H54" s="180"/>
      <c r="I54" s="180"/>
      <c r="J54" s="71">
        <f>SUM(C54)+F54+I54</f>
        <v>0</v>
      </c>
      <c r="K54" s="71">
        <f>SUM(D54)+G54</f>
        <v>0</v>
      </c>
      <c r="L54" s="71">
        <f>SUM(E54)+H54</f>
        <v>0</v>
      </c>
      <c r="M54" s="70">
        <f>SUM(J54)+K54+L54</f>
        <v>0</v>
      </c>
      <c r="N54" s="139" t="str">
        <f>IF(ISNA(VLOOKUP(A54,Légende!$H:$J,3,FALSE)),"",VLOOKUP(A54,Légende!$H:$J,3,FALSE))</f>
        <v>LA SAMARE</v>
      </c>
      <c r="P54" s="111" t="str">
        <f>IF(OR($J54="",$J54=0),"",RANK($J54,$J$5:$J$177,0))</f>
        <v/>
      </c>
      <c r="Q54" s="111" t="str">
        <f>IF(OR($K54="",$K54=0),"",RANK($K54,$K$5:$K$177,0))</f>
        <v/>
      </c>
      <c r="R54" s="111" t="str">
        <f>IF(OR($L54="",$L54=0),"",RANK($L54,$L$5:$L$177,0))</f>
        <v/>
      </c>
      <c r="S54" s="111" t="str">
        <f>IF(OR($M54="",$M54=0),"",RANK($M54,$M$5:$M$177,0))</f>
        <v/>
      </c>
      <c r="T54" s="112" t="str">
        <f>IF(ISBLANK(A54),"",IF(ISNA(VLOOKUP(VLOOKUP($A54,Légende!$H:$J,3,FALSE),NOM_CM2,1,FALSE)),"AJOUTER L'ÉCOLE DANS LA SECTION 2",""))</f>
        <v/>
      </c>
      <c r="V54" t="str">
        <f>IF(N54=VLOOKUP(N54,Centre!$N$18:$N$27,1,FALSE),"OK","ATTENTION")</f>
        <v>OK</v>
      </c>
    </row>
    <row r="55" spans="1:22" ht="15.75" x14ac:dyDescent="0.25">
      <c r="A55" s="33" t="s">
        <v>92</v>
      </c>
      <c r="B55" s="55" t="s">
        <v>537</v>
      </c>
      <c r="C55" s="180"/>
      <c r="D55" s="178"/>
      <c r="E55" s="180"/>
      <c r="F55" s="180"/>
      <c r="G55" s="178"/>
      <c r="H55" s="180"/>
      <c r="I55" s="180"/>
      <c r="J55" s="71">
        <f>SUM(C55)+F55+I55</f>
        <v>0</v>
      </c>
      <c r="K55" s="71">
        <f>SUM(D55)+G55</f>
        <v>0</v>
      </c>
      <c r="L55" s="71">
        <f>SUM(E55)+H55</f>
        <v>0</v>
      </c>
      <c r="M55" s="70">
        <f>SUM(J55)+K55+L55</f>
        <v>0</v>
      </c>
      <c r="N55" s="139" t="str">
        <f>IF(ISNA(VLOOKUP(A55,Légende!$H:$J,3,FALSE)),"",VLOOKUP(A55,Légende!$H:$J,3,FALSE))</f>
        <v>LE BOISÉ</v>
      </c>
      <c r="P55" s="111" t="str">
        <f>IF(OR($J55="",$J55=0),"",RANK($J55,$J$5:$J$177,0))</f>
        <v/>
      </c>
      <c r="Q55" s="111" t="str">
        <f>IF(OR($K55="",$K55=0),"",RANK($K55,$K$5:$K$177,0))</f>
        <v/>
      </c>
      <c r="R55" s="111" t="str">
        <f>IF(OR($L55="",$L55=0),"",RANK($L55,$L$5:$L$177,0))</f>
        <v/>
      </c>
      <c r="S55" s="111" t="str">
        <f>IF(OR($M55="",$M55=0),"",RANK($M55,$M$5:$M$177,0))</f>
        <v/>
      </c>
      <c r="T55" s="112" t="str">
        <f>IF(ISBLANK(A55),"",IF(ISNA(VLOOKUP(VLOOKUP($A55,Légende!$H:$J,3,FALSE),NOM_CM2,1,FALSE)),"AJOUTER L'ÉCOLE DANS LA SECTION 2",""))</f>
        <v/>
      </c>
      <c r="V55" t="str">
        <f>IF(N55=VLOOKUP(N55,Centre!$N$18:$N$27,1,FALSE),"OK","ATTENTION")</f>
        <v>OK</v>
      </c>
    </row>
    <row r="56" spans="1:22" ht="15.75" x14ac:dyDescent="0.25">
      <c r="A56" s="33" t="s">
        <v>3</v>
      </c>
      <c r="B56" s="55" t="s">
        <v>751</v>
      </c>
      <c r="C56" s="180"/>
      <c r="D56" s="178"/>
      <c r="E56" s="180"/>
      <c r="F56" s="180"/>
      <c r="G56" s="178"/>
      <c r="H56" s="180"/>
      <c r="I56" s="180"/>
      <c r="J56" s="71">
        <f>SUM(C56)+F56+I56</f>
        <v>0</v>
      </c>
      <c r="K56" s="71">
        <f>SUM(D56)+G56</f>
        <v>0</v>
      </c>
      <c r="L56" s="71">
        <f>SUM(E56)+H56</f>
        <v>0</v>
      </c>
      <c r="M56" s="70">
        <f>SUM(J56)+K56+L56</f>
        <v>0</v>
      </c>
      <c r="N56" s="139" t="str">
        <f>IF(ISNA(VLOOKUP(A56,Légende!$H:$J,3,FALSE)),"",VLOOKUP(A56,Légende!$H:$J,3,FALSE))</f>
        <v>DU BOSQUET</v>
      </c>
      <c r="P56" s="220" t="str">
        <f>IF(OR($J56="",$J56=0),"",RANK($J56,$J$5:$J$149,0))</f>
        <v/>
      </c>
      <c r="Q56" s="220" t="str">
        <f>IF(OR($K56="",$K56=0),"",RANK($K56,$K$5:$K$149,0))</f>
        <v/>
      </c>
      <c r="R56" s="220" t="str">
        <f>IF(OR($L56="",$L56=0),"",RANK($L56,$L$5:$L$149,0))</f>
        <v/>
      </c>
      <c r="S56" s="220" t="str">
        <f>IF(OR($M56="",$M56=0),"",RANK($M56,$M$5:$M$149,0))</f>
        <v/>
      </c>
      <c r="T56" s="112"/>
      <c r="V56" t="str">
        <f>IF(N56=VLOOKUP(N56,Centre!$R$18:$R$28,1,FALSE),"OK","ATTENTION")</f>
        <v>OK</v>
      </c>
    </row>
    <row r="57" spans="1:22" ht="15.75" x14ac:dyDescent="0.25">
      <c r="A57" s="33" t="s">
        <v>3</v>
      </c>
      <c r="B57" s="55" t="s">
        <v>753</v>
      </c>
      <c r="C57" s="180"/>
      <c r="D57" s="178"/>
      <c r="E57" s="180"/>
      <c r="F57" s="180"/>
      <c r="G57" s="178"/>
      <c r="H57" s="180"/>
      <c r="I57" s="180"/>
      <c r="J57" s="71">
        <f>SUM(C57)+F57+I57</f>
        <v>0</v>
      </c>
      <c r="K57" s="71">
        <f>SUM(D57)+G57</f>
        <v>0</v>
      </c>
      <c r="L57" s="71">
        <f>SUM(E57)+H57</f>
        <v>0</v>
      </c>
      <c r="M57" s="70">
        <f>SUM(J57)+K57+L57</f>
        <v>0</v>
      </c>
      <c r="N57" s="139" t="str">
        <f>IF(ISNA(VLOOKUP(A57,Légende!$H:$J,3,FALSE)),"",VLOOKUP(A57,Légende!$H:$J,3,FALSE))</f>
        <v>DU BOSQUET</v>
      </c>
      <c r="P57" s="220" t="str">
        <f>IF(OR($J57="",$J57=0),"",RANK($J57,$J$5:$J$149,0))</f>
        <v/>
      </c>
      <c r="Q57" s="220" t="str">
        <f>IF(OR($K57="",$K57=0),"",RANK($K57,$K$5:$K$149,0))</f>
        <v/>
      </c>
      <c r="R57" s="220" t="str">
        <f>IF(OR($L57="",$L57=0),"",RANK($L57,$L$5:$L$149,0))</f>
        <v/>
      </c>
      <c r="S57" s="220" t="str">
        <f>IF(OR($M57="",$M57=0),"",RANK($M57,$M$5:$M$149,0))</f>
        <v/>
      </c>
      <c r="T57" s="112"/>
      <c r="V57" t="str">
        <f>IF(N57=VLOOKUP(N57,Centre!$R$18:$R$28,1,FALSE),"OK","ATTENTION")</f>
        <v>OK</v>
      </c>
    </row>
    <row r="58" spans="1:22" ht="15.75" x14ac:dyDescent="0.25">
      <c r="A58" s="33" t="s">
        <v>3</v>
      </c>
      <c r="B58" s="55" t="s">
        <v>754</v>
      </c>
      <c r="C58" s="180"/>
      <c r="D58" s="178"/>
      <c r="E58" s="180"/>
      <c r="F58" s="180"/>
      <c r="G58" s="178"/>
      <c r="H58" s="180"/>
      <c r="I58" s="180"/>
      <c r="J58" s="71">
        <f>SUM(C58)+F58+I58</f>
        <v>0</v>
      </c>
      <c r="K58" s="71">
        <f>SUM(D58)+G58</f>
        <v>0</v>
      </c>
      <c r="L58" s="71">
        <f>SUM(E58)+H58</f>
        <v>0</v>
      </c>
      <c r="M58" s="70">
        <f>SUM(J58)+K58+L58</f>
        <v>0</v>
      </c>
      <c r="N58" s="139" t="str">
        <f>IF(ISNA(VLOOKUP(A58,Légende!$H:$J,3,FALSE)),"",VLOOKUP(A58,Légende!$H:$J,3,FALSE))</f>
        <v>DU BOSQUET</v>
      </c>
      <c r="P58" s="220" t="str">
        <f>IF(OR($J58="",$J58=0),"",RANK($J58,$J$5:$J$149,0))</f>
        <v/>
      </c>
      <c r="Q58" s="220" t="str">
        <f>IF(OR($K58="",$K58=0),"",RANK($K58,$K$5:$K$149,0))</f>
        <v/>
      </c>
      <c r="R58" s="220" t="str">
        <f>IF(OR($L58="",$L58=0),"",RANK($L58,$L$5:$L$149,0))</f>
        <v/>
      </c>
      <c r="S58" s="220" t="str">
        <f>IF(OR($M58="",$M58=0),"",RANK($M58,$M$5:$M$149,0))</f>
        <v/>
      </c>
      <c r="T58" s="112"/>
      <c r="V58" t="str">
        <f>IF(N58=VLOOKUP(N58,Centre!$R$18:$R$28,1,FALSE),"OK","ATTENTION")</f>
        <v>OK</v>
      </c>
    </row>
    <row r="59" spans="1:22" ht="15.75" x14ac:dyDescent="0.25">
      <c r="A59" s="33" t="s">
        <v>107</v>
      </c>
      <c r="B59" s="55" t="s">
        <v>510</v>
      </c>
      <c r="C59" s="180"/>
      <c r="D59" s="178"/>
      <c r="E59" s="180"/>
      <c r="F59" s="180"/>
      <c r="G59" s="178"/>
      <c r="H59" s="180"/>
      <c r="I59" s="180"/>
      <c r="J59" s="71">
        <f>SUM(C59)+F59+I59</f>
        <v>0</v>
      </c>
      <c r="K59" s="71">
        <f>SUM(D59)+G59</f>
        <v>0</v>
      </c>
      <c r="L59" s="71">
        <f>SUM(E59)+H59</f>
        <v>0</v>
      </c>
      <c r="M59" s="70">
        <f>SUM(J59)+K59+L59</f>
        <v>0</v>
      </c>
      <c r="N59" s="139" t="str">
        <f>IF(ISNA(VLOOKUP(A59,Légende!$H:$J,3,FALSE)),"",VLOOKUP(A59,Légende!$H:$J,3,FALSE))</f>
        <v>JEAN-RAIMBAULT</v>
      </c>
      <c r="P59" s="333" t="str">
        <f>IF(OR($J59="",$J59=0),"",RANK($J59,$J$5:$J$177,0))</f>
        <v/>
      </c>
      <c r="Q59" s="333" t="str">
        <f>IF(OR($K59="",$K59=0),"",RANK($K59,$K$5:$K$177,0))</f>
        <v/>
      </c>
      <c r="R59" s="333" t="str">
        <f>IF(OR($L59="",$L59=0),"",RANK($L59,$L$5:$L$177,0))</f>
        <v/>
      </c>
      <c r="S59" s="333" t="str">
        <f>IF(OR($M59="",$M59=0),"",RANK($M59,$M$5:$M$177,0))</f>
        <v/>
      </c>
      <c r="T59" s="112"/>
      <c r="V59" t="str">
        <f>IF(N59=VLOOKUP(N59,Centre!$N$18:$N$27,1,FALSE),"OK","ATTENTION")</f>
        <v>OK</v>
      </c>
    </row>
    <row r="60" spans="1:22" ht="15.75" x14ac:dyDescent="0.25">
      <c r="A60" s="33"/>
      <c r="B60" s="3"/>
      <c r="C60" s="2"/>
      <c r="D60" s="2"/>
      <c r="E60" s="2"/>
      <c r="F60" s="2"/>
      <c r="G60" s="2"/>
      <c r="H60" s="2"/>
      <c r="I60" s="2"/>
      <c r="J60" s="18"/>
      <c r="K60" s="18"/>
      <c r="L60" s="18"/>
      <c r="M60" s="18"/>
      <c r="N60" s="138"/>
      <c r="P60" s="39" t="str">
        <f t="shared" ref="P60:P91" si="0">IF($J60="","",RANK($J60,$J$5:$J$161,0))</f>
        <v/>
      </c>
      <c r="Q60" s="39" t="str">
        <f t="shared" ref="Q60:Q91" si="1">IF($K60="","",RANK($K60,$K$5:$K$161,0))</f>
        <v/>
      </c>
      <c r="R60" s="39" t="str">
        <f t="shared" ref="R60:R91" si="2">IF($L60="","",RANK($L60,$L$5:$L$161,0))</f>
        <v/>
      </c>
      <c r="S60" s="39" t="str">
        <f t="shared" ref="S60:S91" si="3">IF($M60="","",RANK($M60,$M$5:$M$161,0))</f>
        <v/>
      </c>
      <c r="T60" s="112" t="str">
        <f>IF(ISBLANK(A60),"",IF(ISNA(VLOOKUP(VLOOKUP($A60,Légende!$H:$J,3,FALSE),NOM_CM2,1,FALSE)),"AJOUTER L'ÉCOLE DANS LA SECTION 2",""))</f>
        <v/>
      </c>
    </row>
    <row r="61" spans="1:22" ht="15.75" x14ac:dyDescent="0.25">
      <c r="A61" s="33"/>
      <c r="B61" s="3"/>
      <c r="C61" s="2"/>
      <c r="D61" s="2"/>
      <c r="E61" s="2"/>
      <c r="F61" s="2"/>
      <c r="G61" s="2"/>
      <c r="H61" s="2"/>
      <c r="I61" s="2"/>
      <c r="J61" s="18"/>
      <c r="K61" s="18"/>
      <c r="L61" s="18"/>
      <c r="M61" s="18"/>
      <c r="N61" s="138"/>
      <c r="P61" s="39" t="str">
        <f t="shared" si="0"/>
        <v/>
      </c>
      <c r="Q61" s="39" t="str">
        <f t="shared" si="1"/>
        <v/>
      </c>
      <c r="R61" s="39" t="str">
        <f t="shared" si="2"/>
        <v/>
      </c>
      <c r="S61" s="39" t="str">
        <f t="shared" si="3"/>
        <v/>
      </c>
      <c r="T61" s="112" t="str">
        <f>IF(ISBLANK(A61),"",IF(ISNA(VLOOKUP(VLOOKUP($A61,Légende!$H:$J,3,FALSE),NOM_CM2,1,FALSE)),"AJOUTER L'ÉCOLE DANS LA SECTION 2",""))</f>
        <v/>
      </c>
    </row>
    <row r="62" spans="1:22" ht="15.75" x14ac:dyDescent="0.25">
      <c r="A62" s="33"/>
      <c r="B62" s="3"/>
      <c r="C62" s="2"/>
      <c r="D62" s="2"/>
      <c r="E62" s="2"/>
      <c r="F62" s="2"/>
      <c r="G62" s="2"/>
      <c r="H62" s="2"/>
      <c r="I62" s="2"/>
      <c r="J62" s="18"/>
      <c r="K62" s="18"/>
      <c r="L62" s="18"/>
      <c r="M62" s="18"/>
      <c r="N62" s="138"/>
      <c r="P62" s="39" t="str">
        <f t="shared" si="0"/>
        <v/>
      </c>
      <c r="Q62" s="39" t="str">
        <f t="shared" si="1"/>
        <v/>
      </c>
      <c r="R62" s="39" t="str">
        <f t="shared" si="2"/>
        <v/>
      </c>
      <c r="S62" s="39" t="str">
        <f t="shared" si="3"/>
        <v/>
      </c>
      <c r="T62" s="112" t="str">
        <f>IF(ISBLANK(A62),"",IF(ISNA(VLOOKUP(VLOOKUP($A62,Légende!$H:$J,3,FALSE),NOM_CM2,1,FALSE)),"AJOUTER L'ÉCOLE DANS LA SECTION 2",""))</f>
        <v/>
      </c>
    </row>
    <row r="63" spans="1:22" ht="15.75" x14ac:dyDescent="0.25">
      <c r="A63" s="33"/>
      <c r="B63" s="3"/>
      <c r="C63" s="2"/>
      <c r="D63" s="2"/>
      <c r="E63" s="2"/>
      <c r="F63" s="2"/>
      <c r="G63" s="2"/>
      <c r="H63" s="2"/>
      <c r="I63" s="2"/>
      <c r="J63" s="18"/>
      <c r="K63" s="18"/>
      <c r="L63" s="18"/>
      <c r="M63" s="18"/>
      <c r="N63" s="138"/>
      <c r="P63" s="39" t="str">
        <f t="shared" si="0"/>
        <v/>
      </c>
      <c r="Q63" s="39" t="str">
        <f t="shared" si="1"/>
        <v/>
      </c>
      <c r="R63" s="39" t="str">
        <f t="shared" si="2"/>
        <v/>
      </c>
      <c r="S63" s="39" t="str">
        <f t="shared" si="3"/>
        <v/>
      </c>
      <c r="T63" s="112" t="str">
        <f>IF(ISBLANK(A63),"",IF(ISNA(VLOOKUP(VLOOKUP($A63,Légende!$H:$J,3,FALSE),NOM_CM2,1,FALSE)),"AJOUTER L'ÉCOLE DANS LA SECTION 2",""))</f>
        <v/>
      </c>
    </row>
    <row r="64" spans="1:22" ht="15.75" x14ac:dyDescent="0.25">
      <c r="A64" s="33"/>
      <c r="B64" s="3"/>
      <c r="C64" s="2"/>
      <c r="D64" s="2"/>
      <c r="E64" s="2"/>
      <c r="F64" s="2"/>
      <c r="G64" s="2"/>
      <c r="H64" s="2"/>
      <c r="I64" s="2"/>
      <c r="J64" s="18"/>
      <c r="K64" s="18"/>
      <c r="L64" s="18"/>
      <c r="M64" s="18"/>
      <c r="N64" s="138"/>
      <c r="P64" s="39" t="str">
        <f t="shared" si="0"/>
        <v/>
      </c>
      <c r="Q64" s="39" t="str">
        <f t="shared" si="1"/>
        <v/>
      </c>
      <c r="R64" s="39" t="str">
        <f t="shared" si="2"/>
        <v/>
      </c>
      <c r="S64" s="39" t="str">
        <f t="shared" si="3"/>
        <v/>
      </c>
      <c r="T64" s="112" t="str">
        <f>IF(ISBLANK(A64),"",IF(ISNA(VLOOKUP(VLOOKUP($A64,Légende!$H:$J,3,FALSE),NOM_CM2,1,FALSE)),"AJOUTER L'ÉCOLE DANS LA SECTION 2",""))</f>
        <v/>
      </c>
    </row>
    <row r="65" spans="1:20" ht="15.75" x14ac:dyDescent="0.25">
      <c r="A65" s="33"/>
      <c r="B65" s="3"/>
      <c r="C65" s="2"/>
      <c r="D65" s="2"/>
      <c r="E65" s="2"/>
      <c r="F65" s="2"/>
      <c r="G65" s="2"/>
      <c r="H65" s="2"/>
      <c r="I65" s="2"/>
      <c r="J65" s="18"/>
      <c r="K65" s="18"/>
      <c r="L65" s="18"/>
      <c r="M65" s="18"/>
      <c r="N65" s="138"/>
      <c r="P65" s="39" t="str">
        <f t="shared" si="0"/>
        <v/>
      </c>
      <c r="Q65" s="39" t="str">
        <f t="shared" si="1"/>
        <v/>
      </c>
      <c r="R65" s="39" t="str">
        <f t="shared" si="2"/>
        <v/>
      </c>
      <c r="S65" s="39" t="str">
        <f t="shared" si="3"/>
        <v/>
      </c>
      <c r="T65" s="112" t="str">
        <f>IF(ISBLANK(A65),"",IF(ISNA(VLOOKUP(VLOOKUP($A65,Légende!$H:$J,3,FALSE),NOM_CM2,1,FALSE)),"AJOUTER L'ÉCOLE DANS LA SECTION 2",""))</f>
        <v/>
      </c>
    </row>
    <row r="66" spans="1:20" ht="15.75" x14ac:dyDescent="0.25">
      <c r="A66" s="33"/>
      <c r="B66" s="3"/>
      <c r="C66" s="2"/>
      <c r="D66" s="2"/>
      <c r="E66" s="2"/>
      <c r="F66" s="2"/>
      <c r="G66" s="2"/>
      <c r="H66" s="2"/>
      <c r="I66" s="2"/>
      <c r="J66" s="18"/>
      <c r="K66" s="18"/>
      <c r="L66" s="18"/>
      <c r="M66" s="18"/>
      <c r="N66" s="138"/>
      <c r="P66" s="39" t="str">
        <f t="shared" si="0"/>
        <v/>
      </c>
      <c r="Q66" s="39" t="str">
        <f t="shared" si="1"/>
        <v/>
      </c>
      <c r="R66" s="39" t="str">
        <f t="shared" si="2"/>
        <v/>
      </c>
      <c r="S66" s="39" t="str">
        <f t="shared" si="3"/>
        <v/>
      </c>
      <c r="T66" s="112" t="str">
        <f>IF(ISBLANK(A66),"",IF(ISNA(VLOOKUP(VLOOKUP($A66,Légende!$H:$J,3,FALSE),NOM_CM2,1,FALSE)),"AJOUTER L'ÉCOLE DANS LA SECTION 2",""))</f>
        <v/>
      </c>
    </row>
    <row r="67" spans="1:20" ht="15.75" x14ac:dyDescent="0.25">
      <c r="B67" s="3"/>
      <c r="C67" s="2"/>
      <c r="D67" s="2"/>
      <c r="E67" s="2"/>
      <c r="F67" s="2"/>
      <c r="G67" s="2"/>
      <c r="H67" s="2"/>
      <c r="I67" s="2"/>
      <c r="J67" s="18"/>
      <c r="K67" s="18"/>
      <c r="L67" s="18"/>
      <c r="M67" s="18"/>
      <c r="N67" s="138"/>
      <c r="P67" s="39" t="str">
        <f t="shared" si="0"/>
        <v/>
      </c>
      <c r="Q67" s="39" t="str">
        <f t="shared" si="1"/>
        <v/>
      </c>
      <c r="R67" s="39" t="str">
        <f t="shared" si="2"/>
        <v/>
      </c>
      <c r="S67" s="39" t="str">
        <f t="shared" si="3"/>
        <v/>
      </c>
      <c r="T67" s="112" t="str">
        <f>IF(ISBLANK(A67),"",IF(ISNA(VLOOKUP(VLOOKUP($A67,Légende!$H:$J,3,FALSE),NOM_CM2,1,FALSE)),"AJOUTER L'ÉCOLE DANS LA SECTION 2",""))</f>
        <v/>
      </c>
    </row>
    <row r="68" spans="1:20" ht="15.75" x14ac:dyDescent="0.25">
      <c r="B68" s="3"/>
      <c r="C68" s="2"/>
      <c r="D68" s="2"/>
      <c r="E68" s="2"/>
      <c r="F68" s="2"/>
      <c r="G68" s="2"/>
      <c r="H68" s="2"/>
      <c r="I68" s="2"/>
      <c r="J68" s="18"/>
      <c r="K68" s="18"/>
      <c r="L68" s="18"/>
      <c r="M68" s="18"/>
      <c r="N68" s="138"/>
      <c r="P68" s="39" t="str">
        <f t="shared" si="0"/>
        <v/>
      </c>
      <c r="Q68" s="39" t="str">
        <f t="shared" si="1"/>
        <v/>
      </c>
      <c r="R68" s="39" t="str">
        <f t="shared" si="2"/>
        <v/>
      </c>
      <c r="S68" s="39" t="str">
        <f t="shared" si="3"/>
        <v/>
      </c>
      <c r="T68" s="112" t="str">
        <f>IF(ISBLANK(A68),"",IF(ISNA(VLOOKUP(VLOOKUP($A68,Légende!$H:$J,3,FALSE),NOM_CM2,1,FALSE)),"AJOUTER L'ÉCOLE DANS LA SECTION 2",""))</f>
        <v/>
      </c>
    </row>
    <row r="69" spans="1:20" ht="15.75" x14ac:dyDescent="0.25">
      <c r="B69" s="3"/>
      <c r="C69" s="2"/>
      <c r="D69" s="2"/>
      <c r="E69" s="2"/>
      <c r="F69" s="2"/>
      <c r="G69" s="2"/>
      <c r="H69" s="2"/>
      <c r="I69" s="2"/>
      <c r="J69" s="18"/>
      <c r="K69" s="18"/>
      <c r="L69" s="18"/>
      <c r="M69" s="18"/>
      <c r="N69" s="138"/>
      <c r="P69" s="39" t="str">
        <f t="shared" si="0"/>
        <v/>
      </c>
      <c r="Q69" s="39" t="str">
        <f t="shared" si="1"/>
        <v/>
      </c>
      <c r="R69" s="39" t="str">
        <f t="shared" si="2"/>
        <v/>
      </c>
      <c r="S69" s="39" t="str">
        <f t="shared" si="3"/>
        <v/>
      </c>
      <c r="T69" s="112" t="str">
        <f>IF(ISBLANK(A69),"",IF(ISNA(VLOOKUP(VLOOKUP($A69,Légende!$H:$J,3,FALSE),NOM_CM2,1,FALSE)),"AJOUTER L'ÉCOLE DANS LA SECTION 2",""))</f>
        <v/>
      </c>
    </row>
    <row r="70" spans="1:20" ht="15.75" x14ac:dyDescent="0.25">
      <c r="B70" s="3"/>
      <c r="C70" s="2"/>
      <c r="D70" s="2"/>
      <c r="E70" s="2"/>
      <c r="F70" s="2"/>
      <c r="G70" s="2"/>
      <c r="H70" s="2"/>
      <c r="I70" s="2"/>
      <c r="J70" s="18"/>
      <c r="K70" s="18"/>
      <c r="L70" s="18"/>
      <c r="M70" s="18"/>
      <c r="N70" s="138"/>
      <c r="P70" s="39" t="str">
        <f t="shared" si="0"/>
        <v/>
      </c>
      <c r="Q70" s="39" t="str">
        <f t="shared" si="1"/>
        <v/>
      </c>
      <c r="R70" s="39" t="str">
        <f t="shared" si="2"/>
        <v/>
      </c>
      <c r="S70" s="39" t="str">
        <f t="shared" si="3"/>
        <v/>
      </c>
      <c r="T70" s="112" t="str">
        <f>IF(ISBLANK(A70),"",IF(ISNA(VLOOKUP(VLOOKUP($A70,Légende!$H:$J,3,FALSE),NOM_CM2,1,FALSE)),"AJOUTER L'ÉCOLE DANS LA SECTION 2",""))</f>
        <v/>
      </c>
    </row>
    <row r="71" spans="1:20" ht="15.75" x14ac:dyDescent="0.25">
      <c r="B71" s="3"/>
      <c r="C71" s="2"/>
      <c r="D71" s="2"/>
      <c r="E71" s="2"/>
      <c r="F71" s="2"/>
      <c r="G71" s="2"/>
      <c r="H71" s="2"/>
      <c r="I71" s="2"/>
      <c r="J71" s="18"/>
      <c r="K71" s="18"/>
      <c r="L71" s="18"/>
      <c r="M71" s="18"/>
      <c r="P71" s="39" t="str">
        <f t="shared" si="0"/>
        <v/>
      </c>
      <c r="Q71" s="39" t="str">
        <f t="shared" si="1"/>
        <v/>
      </c>
      <c r="R71" s="39" t="str">
        <f t="shared" si="2"/>
        <v/>
      </c>
      <c r="S71" s="39" t="str">
        <f t="shared" si="3"/>
        <v/>
      </c>
      <c r="T71" s="112" t="str">
        <f>IF(ISBLANK(A71),"",IF(ISNA(VLOOKUP(VLOOKUP($A71,Légende!$H:$J,3,FALSE),NOM_CM2,1,FALSE)),"AJOUTER L'ÉCOLE DANS LA SECTION 2",""))</f>
        <v/>
      </c>
    </row>
    <row r="72" spans="1:20" ht="15.75" x14ac:dyDescent="0.25">
      <c r="B72" s="3"/>
      <c r="C72" s="2"/>
      <c r="D72" s="2"/>
      <c r="E72" s="2"/>
      <c r="F72" s="2"/>
      <c r="G72" s="2"/>
      <c r="H72" s="2"/>
      <c r="I72" s="2"/>
      <c r="J72" s="18"/>
      <c r="K72" s="18"/>
      <c r="L72" s="18"/>
      <c r="M72" s="18"/>
      <c r="P72" s="39" t="str">
        <f t="shared" si="0"/>
        <v/>
      </c>
      <c r="Q72" s="39" t="str">
        <f t="shared" si="1"/>
        <v/>
      </c>
      <c r="R72" s="39" t="str">
        <f t="shared" si="2"/>
        <v/>
      </c>
      <c r="S72" s="39" t="str">
        <f t="shared" si="3"/>
        <v/>
      </c>
      <c r="T72" s="112" t="str">
        <f>IF(ISBLANK(A72),"",IF(ISNA(VLOOKUP(VLOOKUP($A72,Légende!$H:$J,3,FALSE),NOM_CM2,1,FALSE)),"AJOUTER L'ÉCOLE DANS LA SECTION 2",""))</f>
        <v/>
      </c>
    </row>
    <row r="73" spans="1:20" ht="15.75" x14ac:dyDescent="0.25">
      <c r="B73" s="3"/>
      <c r="C73" s="2"/>
      <c r="D73" s="2"/>
      <c r="E73" s="2"/>
      <c r="F73" s="2"/>
      <c r="G73" s="2"/>
      <c r="H73" s="2"/>
      <c r="I73" s="2"/>
      <c r="J73" s="18"/>
      <c r="K73" s="18"/>
      <c r="L73" s="18"/>
      <c r="M73" s="18"/>
      <c r="P73" s="39" t="str">
        <f t="shared" si="0"/>
        <v/>
      </c>
      <c r="Q73" s="39" t="str">
        <f t="shared" si="1"/>
        <v/>
      </c>
      <c r="R73" s="39" t="str">
        <f t="shared" si="2"/>
        <v/>
      </c>
      <c r="S73" s="39" t="str">
        <f t="shared" si="3"/>
        <v/>
      </c>
      <c r="T73" s="112" t="str">
        <f>IF(ISBLANK(A73),"",IF(ISNA(VLOOKUP(VLOOKUP($A73,Légende!$H:$J,3,FALSE),NOM_CM2,1,FALSE)),"AJOUTER L'ÉCOLE DANS LA SECTION 2",""))</f>
        <v/>
      </c>
    </row>
    <row r="74" spans="1:20" ht="15.75" x14ac:dyDescent="0.25">
      <c r="B74" s="3"/>
      <c r="C74" s="2"/>
      <c r="D74" s="2"/>
      <c r="E74" s="2"/>
      <c r="F74" s="2"/>
      <c r="G74" s="2"/>
      <c r="H74" s="2"/>
      <c r="I74" s="2"/>
      <c r="J74" s="18"/>
      <c r="K74" s="18"/>
      <c r="L74" s="18"/>
      <c r="M74" s="18"/>
      <c r="P74" s="39" t="str">
        <f t="shared" si="0"/>
        <v/>
      </c>
      <c r="Q74" s="39" t="str">
        <f t="shared" si="1"/>
        <v/>
      </c>
      <c r="R74" s="39" t="str">
        <f t="shared" si="2"/>
        <v/>
      </c>
      <c r="S74" s="39" t="str">
        <f t="shared" si="3"/>
        <v/>
      </c>
      <c r="T74" s="112" t="str">
        <f>IF(ISBLANK(A74),"",IF(ISNA(VLOOKUP(VLOOKUP($A74,Légende!$H:$J,3,FALSE),NOM_CM2,1,FALSE)),"AJOUTER L'ÉCOLE DANS LA SECTION 2",""))</f>
        <v/>
      </c>
    </row>
    <row r="75" spans="1:20" ht="15.75" x14ac:dyDescent="0.25">
      <c r="B75" s="3"/>
      <c r="C75" s="2"/>
      <c r="D75" s="2"/>
      <c r="E75" s="2"/>
      <c r="F75" s="2"/>
      <c r="G75" s="2"/>
      <c r="H75" s="2"/>
      <c r="I75" s="2"/>
      <c r="J75" s="18"/>
      <c r="K75" s="18"/>
      <c r="L75" s="18"/>
      <c r="M75" s="18"/>
      <c r="P75" s="39" t="str">
        <f t="shared" si="0"/>
        <v/>
      </c>
      <c r="Q75" s="39" t="str">
        <f t="shared" si="1"/>
        <v/>
      </c>
      <c r="R75" s="39" t="str">
        <f t="shared" si="2"/>
        <v/>
      </c>
      <c r="S75" s="39" t="str">
        <f t="shared" si="3"/>
        <v/>
      </c>
      <c r="T75" s="112" t="str">
        <f>IF(ISBLANK(A75),"",IF(ISNA(VLOOKUP(VLOOKUP($A75,Légende!$H:$J,3,FALSE),NOM_CM2,1,FALSE)),"AJOUTER L'ÉCOLE DANS LA SECTION 2",""))</f>
        <v/>
      </c>
    </row>
    <row r="76" spans="1:20" ht="15.75" x14ac:dyDescent="0.25">
      <c r="B76" s="3"/>
      <c r="C76" s="2"/>
      <c r="D76" s="2"/>
      <c r="E76" s="2"/>
      <c r="F76" s="2"/>
      <c r="G76" s="2"/>
      <c r="H76" s="2"/>
      <c r="I76" s="2"/>
      <c r="J76" s="18"/>
      <c r="K76" s="18"/>
      <c r="L76" s="18"/>
      <c r="M76" s="18"/>
      <c r="P76" s="39" t="str">
        <f t="shared" si="0"/>
        <v/>
      </c>
      <c r="Q76" s="39" t="str">
        <f t="shared" si="1"/>
        <v/>
      </c>
      <c r="R76" s="39" t="str">
        <f t="shared" si="2"/>
        <v/>
      </c>
      <c r="S76" s="39" t="str">
        <f t="shared" si="3"/>
        <v/>
      </c>
      <c r="T76" s="112" t="str">
        <f>IF(ISBLANK(A76),"",IF(ISNA(VLOOKUP(VLOOKUP($A76,Légende!$H:$J,3,FALSE),NOM_CM2,1,FALSE)),"AJOUTER L'ÉCOLE DANS LA SECTION 2",""))</f>
        <v/>
      </c>
    </row>
    <row r="77" spans="1:20" ht="15.75" x14ac:dyDescent="0.25">
      <c r="B77" s="3"/>
      <c r="C77" s="2"/>
      <c r="D77" s="2"/>
      <c r="E77" s="2"/>
      <c r="F77" s="2"/>
      <c r="G77" s="2"/>
      <c r="H77" s="2"/>
      <c r="I77" s="2"/>
      <c r="J77" s="18"/>
      <c r="K77" s="18"/>
      <c r="L77" s="18"/>
      <c r="M77" s="18"/>
      <c r="P77" s="39" t="str">
        <f t="shared" si="0"/>
        <v/>
      </c>
      <c r="Q77" s="39" t="str">
        <f t="shared" si="1"/>
        <v/>
      </c>
      <c r="R77" s="39" t="str">
        <f t="shared" si="2"/>
        <v/>
      </c>
      <c r="S77" s="39" t="str">
        <f t="shared" si="3"/>
        <v/>
      </c>
      <c r="T77" s="112" t="str">
        <f>IF(ISBLANK(A77),"",IF(ISNA(VLOOKUP(VLOOKUP($A77,Légende!$H:$J,3,FALSE),NOM_CM2,1,FALSE)),"AJOUTER L'ÉCOLE DANS LA SECTION 2",""))</f>
        <v/>
      </c>
    </row>
    <row r="78" spans="1:20" ht="15.75" x14ac:dyDescent="0.25">
      <c r="B78" s="3"/>
      <c r="C78" s="2"/>
      <c r="D78" s="2"/>
      <c r="E78" s="2"/>
      <c r="F78" s="2"/>
      <c r="G78" s="2"/>
      <c r="H78" s="2"/>
      <c r="I78" s="2"/>
      <c r="J78" s="18"/>
      <c r="K78" s="18"/>
      <c r="L78" s="18"/>
      <c r="M78" s="18"/>
      <c r="P78" s="39" t="str">
        <f t="shared" si="0"/>
        <v/>
      </c>
      <c r="Q78" s="39" t="str">
        <f t="shared" si="1"/>
        <v/>
      </c>
      <c r="R78" s="39" t="str">
        <f t="shared" si="2"/>
        <v/>
      </c>
      <c r="S78" s="39" t="str">
        <f t="shared" si="3"/>
        <v/>
      </c>
      <c r="T78" s="112" t="str">
        <f>IF(ISBLANK(A78),"",IF(ISNA(VLOOKUP(VLOOKUP($A78,Légende!$H:$J,3,FALSE),NOM_CM2,1,FALSE)),"AJOUTER L'ÉCOLE DANS LA SECTION 2",""))</f>
        <v/>
      </c>
    </row>
    <row r="79" spans="1:20" ht="15.75" x14ac:dyDescent="0.25">
      <c r="B79" s="3"/>
      <c r="C79" s="2"/>
      <c r="D79" s="2"/>
      <c r="E79" s="2"/>
      <c r="F79" s="2"/>
      <c r="G79" s="2"/>
      <c r="H79" s="2"/>
      <c r="I79" s="2"/>
      <c r="J79" s="18"/>
      <c r="K79" s="18"/>
      <c r="L79" s="18"/>
      <c r="M79" s="18"/>
      <c r="P79" s="39" t="str">
        <f t="shared" si="0"/>
        <v/>
      </c>
      <c r="Q79" s="39" t="str">
        <f t="shared" si="1"/>
        <v/>
      </c>
      <c r="R79" s="39" t="str">
        <f t="shared" si="2"/>
        <v/>
      </c>
      <c r="S79" s="39" t="str">
        <f t="shared" si="3"/>
        <v/>
      </c>
      <c r="T79" s="112" t="str">
        <f>IF(ISBLANK(A79),"",IF(ISNA(VLOOKUP(VLOOKUP($A79,Légende!$H:$J,3,FALSE),NOM_CM2,1,FALSE)),"AJOUTER L'ÉCOLE DANS LA SECTION 2",""))</f>
        <v/>
      </c>
    </row>
    <row r="80" spans="1:20" ht="15.75" x14ac:dyDescent="0.25">
      <c r="B80" s="3"/>
      <c r="C80" s="2"/>
      <c r="D80" s="2"/>
      <c r="E80" s="2"/>
      <c r="F80" s="2"/>
      <c r="G80" s="2"/>
      <c r="H80" s="2"/>
      <c r="I80" s="2"/>
      <c r="J80" s="18"/>
      <c r="K80" s="18"/>
      <c r="L80" s="18"/>
      <c r="M80" s="18"/>
      <c r="P80" s="39" t="str">
        <f t="shared" si="0"/>
        <v/>
      </c>
      <c r="Q80" s="39" t="str">
        <f t="shared" si="1"/>
        <v/>
      </c>
      <c r="R80" s="39" t="str">
        <f t="shared" si="2"/>
        <v/>
      </c>
      <c r="S80" s="39" t="str">
        <f t="shared" si="3"/>
        <v/>
      </c>
      <c r="T80" s="112" t="str">
        <f>IF(ISBLANK(A80),"",IF(ISNA(VLOOKUP(VLOOKUP($A80,Légende!$H:$J,3,FALSE),NOM_CM2,1,FALSE)),"AJOUTER L'ÉCOLE DANS LA SECTION 2",""))</f>
        <v/>
      </c>
    </row>
    <row r="81" spans="2:20" ht="15.75" x14ac:dyDescent="0.25">
      <c r="B81" s="3"/>
      <c r="C81" s="2"/>
      <c r="D81" s="2"/>
      <c r="E81" s="2"/>
      <c r="F81" s="2"/>
      <c r="G81" s="2"/>
      <c r="H81" s="2"/>
      <c r="I81" s="2"/>
      <c r="J81" s="18"/>
      <c r="K81" s="18"/>
      <c r="L81" s="18"/>
      <c r="M81" s="18"/>
      <c r="P81" s="39" t="str">
        <f t="shared" si="0"/>
        <v/>
      </c>
      <c r="Q81" s="39" t="str">
        <f t="shared" si="1"/>
        <v/>
      </c>
      <c r="R81" s="39" t="str">
        <f t="shared" si="2"/>
        <v/>
      </c>
      <c r="S81" s="39" t="str">
        <f t="shared" si="3"/>
        <v/>
      </c>
      <c r="T81" s="112" t="str">
        <f>IF(ISBLANK(A81),"",IF(ISNA(VLOOKUP(VLOOKUP($A81,Légende!$H:$J,3,FALSE),NOM_CM2,1,FALSE)),"AJOUTER L'ÉCOLE DANS LA SECTION 2",""))</f>
        <v/>
      </c>
    </row>
    <row r="82" spans="2:20" ht="15.75" x14ac:dyDescent="0.25">
      <c r="B82" s="3"/>
      <c r="C82" s="2"/>
      <c r="D82" s="2"/>
      <c r="E82" s="2"/>
      <c r="F82" s="2"/>
      <c r="G82" s="2"/>
      <c r="H82" s="2"/>
      <c r="I82" s="2"/>
      <c r="J82" s="18"/>
      <c r="K82" s="18"/>
      <c r="L82" s="18"/>
      <c r="M82" s="18"/>
      <c r="P82" s="39" t="str">
        <f t="shared" si="0"/>
        <v/>
      </c>
      <c r="Q82" s="39" t="str">
        <f t="shared" si="1"/>
        <v/>
      </c>
      <c r="R82" s="39" t="str">
        <f t="shared" si="2"/>
        <v/>
      </c>
      <c r="S82" s="39" t="str">
        <f t="shared" si="3"/>
        <v/>
      </c>
      <c r="T82" s="112" t="str">
        <f>IF(ISBLANK(A82),"",IF(ISNA(VLOOKUP(VLOOKUP($A82,Légende!$H:$J,3,FALSE),NOM_CM2,1,FALSE)),"AJOUTER L'ÉCOLE DANS LA SECTION 2",""))</f>
        <v/>
      </c>
    </row>
    <row r="83" spans="2:20" ht="15.75" x14ac:dyDescent="0.25">
      <c r="B83" s="3"/>
      <c r="C83" s="2"/>
      <c r="D83" s="2"/>
      <c r="E83" s="2"/>
      <c r="F83" s="2"/>
      <c r="G83" s="2"/>
      <c r="H83" s="2"/>
      <c r="I83" s="2"/>
      <c r="J83" s="18"/>
      <c r="K83" s="18"/>
      <c r="L83" s="18"/>
      <c r="M83" s="18"/>
      <c r="P83" s="39" t="str">
        <f t="shared" si="0"/>
        <v/>
      </c>
      <c r="Q83" s="39" t="str">
        <f t="shared" si="1"/>
        <v/>
      </c>
      <c r="R83" s="39" t="str">
        <f t="shared" si="2"/>
        <v/>
      </c>
      <c r="S83" s="39" t="str">
        <f t="shared" si="3"/>
        <v/>
      </c>
      <c r="T83" s="112" t="str">
        <f>IF(ISBLANK(A83),"",IF(ISNA(VLOOKUP(VLOOKUP($A83,Légende!$H:$J,3,FALSE),NOM_CM2,1,FALSE)),"AJOUTER L'ÉCOLE DANS LA SECTION 2",""))</f>
        <v/>
      </c>
    </row>
    <row r="84" spans="2:20" ht="15.75" x14ac:dyDescent="0.25">
      <c r="B84" s="3"/>
      <c r="C84" s="2"/>
      <c r="D84" s="2"/>
      <c r="E84" s="2"/>
      <c r="F84" s="2"/>
      <c r="G84" s="2"/>
      <c r="H84" s="2"/>
      <c r="I84" s="2"/>
      <c r="J84" s="18"/>
      <c r="K84" s="18"/>
      <c r="L84" s="18"/>
      <c r="M84" s="18"/>
      <c r="P84" s="39" t="str">
        <f t="shared" si="0"/>
        <v/>
      </c>
      <c r="Q84" s="39" t="str">
        <f t="shared" si="1"/>
        <v/>
      </c>
      <c r="R84" s="39" t="str">
        <f t="shared" si="2"/>
        <v/>
      </c>
      <c r="S84" s="39" t="str">
        <f t="shared" si="3"/>
        <v/>
      </c>
      <c r="T84" s="112" t="str">
        <f>IF(ISBLANK(A84),"",IF(ISNA(VLOOKUP(VLOOKUP($A84,Légende!$H:$J,3,FALSE),NOM_CM2,1,FALSE)),"AJOUTER L'ÉCOLE DANS LA SECTION 2",""))</f>
        <v/>
      </c>
    </row>
    <row r="85" spans="2:20" ht="15.75" x14ac:dyDescent="0.25">
      <c r="B85" s="3"/>
      <c r="C85" s="2"/>
      <c r="D85" s="2"/>
      <c r="E85" s="2"/>
      <c r="F85" s="2"/>
      <c r="G85" s="2"/>
      <c r="H85" s="2"/>
      <c r="I85" s="2"/>
      <c r="J85" s="18"/>
      <c r="K85" s="18"/>
      <c r="L85" s="18"/>
      <c r="M85" s="18"/>
      <c r="P85" s="39" t="str">
        <f t="shared" si="0"/>
        <v/>
      </c>
      <c r="Q85" s="39" t="str">
        <f t="shared" si="1"/>
        <v/>
      </c>
      <c r="R85" s="39" t="str">
        <f t="shared" si="2"/>
        <v/>
      </c>
      <c r="S85" s="39" t="str">
        <f t="shared" si="3"/>
        <v/>
      </c>
      <c r="T85" s="112" t="str">
        <f>IF(ISBLANK(A85),"",IF(ISNA(VLOOKUP(VLOOKUP($A85,Légende!$H:$J,3,FALSE),NOM_CM2,1,FALSE)),"AJOUTER L'ÉCOLE DANS LA SECTION 2",""))</f>
        <v/>
      </c>
    </row>
    <row r="86" spans="2:20" ht="15.75" x14ac:dyDescent="0.25">
      <c r="B86" s="3"/>
      <c r="C86" s="2"/>
      <c r="D86" s="2"/>
      <c r="E86" s="2"/>
      <c r="F86" s="2"/>
      <c r="G86" s="2"/>
      <c r="H86" s="2"/>
      <c r="I86" s="2"/>
      <c r="J86" s="18"/>
      <c r="K86" s="18"/>
      <c r="L86" s="18"/>
      <c r="M86" s="18"/>
      <c r="P86" s="39" t="str">
        <f t="shared" si="0"/>
        <v/>
      </c>
      <c r="Q86" s="39" t="str">
        <f t="shared" si="1"/>
        <v/>
      </c>
      <c r="R86" s="39" t="str">
        <f t="shared" si="2"/>
        <v/>
      </c>
      <c r="S86" s="39" t="str">
        <f t="shared" si="3"/>
        <v/>
      </c>
      <c r="T86" s="112" t="str">
        <f>IF(ISBLANK(A86),"",IF(ISNA(VLOOKUP(VLOOKUP($A86,Légende!$H:$J,3,FALSE),NOM_CM2,1,FALSE)),"AJOUTER L'ÉCOLE DANS LA SECTION 2",""))</f>
        <v/>
      </c>
    </row>
    <row r="87" spans="2:20" ht="15.75" x14ac:dyDescent="0.25">
      <c r="B87" s="3"/>
      <c r="C87" s="2"/>
      <c r="D87" s="2"/>
      <c r="E87" s="2"/>
      <c r="F87" s="2"/>
      <c r="G87" s="2"/>
      <c r="H87" s="2"/>
      <c r="I87" s="2"/>
      <c r="J87" s="18"/>
      <c r="K87" s="18"/>
      <c r="L87" s="18"/>
      <c r="M87" s="18"/>
      <c r="P87" s="39" t="str">
        <f t="shared" si="0"/>
        <v/>
      </c>
      <c r="Q87" s="39" t="str">
        <f t="shared" si="1"/>
        <v/>
      </c>
      <c r="R87" s="39" t="str">
        <f t="shared" si="2"/>
        <v/>
      </c>
      <c r="S87" s="39" t="str">
        <f t="shared" si="3"/>
        <v/>
      </c>
      <c r="T87" s="112" t="str">
        <f>IF(ISBLANK(A87),"",IF(ISNA(VLOOKUP(VLOOKUP($A87,Légende!$H:$J,3,FALSE),NOM_CM2,1,FALSE)),"AJOUTER L'ÉCOLE DANS LA SECTION 2",""))</f>
        <v/>
      </c>
    </row>
    <row r="88" spans="2:20" ht="15.75" x14ac:dyDescent="0.25">
      <c r="B88" s="3"/>
      <c r="C88" s="2"/>
      <c r="D88" s="2"/>
      <c r="E88" s="2"/>
      <c r="F88" s="2"/>
      <c r="G88" s="2"/>
      <c r="H88" s="2"/>
      <c r="I88" s="2"/>
      <c r="J88" s="18"/>
      <c r="K88" s="18"/>
      <c r="L88" s="18"/>
      <c r="M88" s="18"/>
      <c r="P88" s="39" t="str">
        <f t="shared" si="0"/>
        <v/>
      </c>
      <c r="Q88" s="39" t="str">
        <f t="shared" si="1"/>
        <v/>
      </c>
      <c r="R88" s="39" t="str">
        <f t="shared" si="2"/>
        <v/>
      </c>
      <c r="S88" s="39" t="str">
        <f t="shared" si="3"/>
        <v/>
      </c>
      <c r="T88" s="112" t="str">
        <f>IF(ISBLANK(A88),"",IF(ISNA(VLOOKUP(VLOOKUP($A88,Légende!$H:$J,3,FALSE),NOM_CM2,1,FALSE)),"AJOUTER L'ÉCOLE DANS LA SECTION 2",""))</f>
        <v/>
      </c>
    </row>
    <row r="89" spans="2:20" ht="15.75" x14ac:dyDescent="0.25">
      <c r="B89" s="3"/>
      <c r="C89" s="2"/>
      <c r="D89" s="2"/>
      <c r="E89" s="2"/>
      <c r="F89" s="2"/>
      <c r="G89" s="2"/>
      <c r="H89" s="2"/>
      <c r="I89" s="2"/>
      <c r="J89" s="18"/>
      <c r="K89" s="18"/>
      <c r="L89" s="18"/>
      <c r="M89" s="18"/>
      <c r="P89" s="39" t="str">
        <f t="shared" si="0"/>
        <v/>
      </c>
      <c r="Q89" s="39" t="str">
        <f t="shared" si="1"/>
        <v/>
      </c>
      <c r="R89" s="39" t="str">
        <f t="shared" si="2"/>
        <v/>
      </c>
      <c r="S89" s="39" t="str">
        <f t="shared" si="3"/>
        <v/>
      </c>
      <c r="T89" s="112" t="str">
        <f>IF(ISBLANK(A89),"",IF(ISNA(VLOOKUP(VLOOKUP($A89,Légende!$H:$J,3,FALSE),NOM_CM2,1,FALSE)),"AJOUTER L'ÉCOLE DANS LA SECTION 2",""))</f>
        <v/>
      </c>
    </row>
    <row r="90" spans="2:20" ht="15.75" x14ac:dyDescent="0.25">
      <c r="B90" s="3"/>
      <c r="C90" s="2"/>
      <c r="D90" s="2"/>
      <c r="E90" s="2"/>
      <c r="F90" s="2"/>
      <c r="G90" s="2"/>
      <c r="H90" s="2"/>
      <c r="I90" s="2"/>
      <c r="J90" s="18"/>
      <c r="K90" s="18"/>
      <c r="L90" s="18"/>
      <c r="M90" s="18"/>
      <c r="P90" s="39" t="str">
        <f t="shared" si="0"/>
        <v/>
      </c>
      <c r="Q90" s="39" t="str">
        <f t="shared" si="1"/>
        <v/>
      </c>
      <c r="R90" s="39" t="str">
        <f t="shared" si="2"/>
        <v/>
      </c>
      <c r="S90" s="39" t="str">
        <f t="shared" si="3"/>
        <v/>
      </c>
      <c r="T90" s="112" t="str">
        <f>IF(ISBLANK(A90),"",IF(ISNA(VLOOKUP(VLOOKUP($A90,Légende!$H:$J,3,FALSE),NOM_CM2,1,FALSE)),"AJOUTER L'ÉCOLE DANS LA SECTION 2",""))</f>
        <v/>
      </c>
    </row>
    <row r="91" spans="2:20" ht="15.75" x14ac:dyDescent="0.25">
      <c r="B91" s="3"/>
      <c r="C91" s="2"/>
      <c r="D91" s="2"/>
      <c r="E91" s="2"/>
      <c r="F91" s="2"/>
      <c r="G91" s="2"/>
      <c r="H91" s="2"/>
      <c r="I91" s="2"/>
      <c r="J91" s="18"/>
      <c r="K91" s="18"/>
      <c r="L91" s="18"/>
      <c r="M91" s="18"/>
      <c r="P91" s="39" t="str">
        <f t="shared" si="0"/>
        <v/>
      </c>
      <c r="Q91" s="39" t="str">
        <f t="shared" si="1"/>
        <v/>
      </c>
      <c r="R91" s="39" t="str">
        <f t="shared" si="2"/>
        <v/>
      </c>
      <c r="S91" s="39" t="str">
        <f t="shared" si="3"/>
        <v/>
      </c>
      <c r="T91" s="112" t="str">
        <f>IF(ISBLANK(A91),"",IF(ISNA(VLOOKUP(VLOOKUP($A91,Légende!$H:$J,3,FALSE),NOM_CM2,1,FALSE)),"AJOUTER L'ÉCOLE DANS LA SECTION 2",""))</f>
        <v/>
      </c>
    </row>
    <row r="92" spans="2:20" ht="15.75" x14ac:dyDescent="0.25">
      <c r="B92" s="3"/>
      <c r="C92" s="2"/>
      <c r="D92" s="2"/>
      <c r="E92" s="2"/>
      <c r="F92" s="2"/>
      <c r="G92" s="2"/>
      <c r="H92" s="2"/>
      <c r="I92" s="2"/>
      <c r="J92" s="18"/>
      <c r="K92" s="18"/>
      <c r="L92" s="18"/>
      <c r="M92" s="18"/>
      <c r="P92" s="39" t="str">
        <f t="shared" ref="P92:P123" si="4">IF($J92="","",RANK($J92,$J$5:$J$161,0))</f>
        <v/>
      </c>
      <c r="Q92" s="39" t="str">
        <f t="shared" ref="Q92:Q123" si="5">IF($K92="","",RANK($K92,$K$5:$K$161,0))</f>
        <v/>
      </c>
      <c r="R92" s="39" t="str">
        <f t="shared" ref="R92:R123" si="6">IF($L92="","",RANK($L92,$L$5:$L$161,0))</f>
        <v/>
      </c>
      <c r="S92" s="39" t="str">
        <f t="shared" ref="S92:S123" si="7">IF($M92="","",RANK($M92,$M$5:$M$161,0))</f>
        <v/>
      </c>
      <c r="T92" s="112" t="str">
        <f>IF(ISBLANK(A92),"",IF(ISNA(VLOOKUP(VLOOKUP($A92,Légende!$H:$J,3,FALSE),NOM_CM2,1,FALSE)),"AJOUTER L'ÉCOLE DANS LA SECTION 2",""))</f>
        <v/>
      </c>
    </row>
    <row r="93" spans="2:20" ht="15.75" x14ac:dyDescent="0.25">
      <c r="B93" s="3"/>
      <c r="C93" s="2"/>
      <c r="D93" s="2"/>
      <c r="E93" s="2"/>
      <c r="F93" s="2"/>
      <c r="G93" s="2"/>
      <c r="H93" s="2"/>
      <c r="I93" s="2"/>
      <c r="J93" s="18"/>
      <c r="K93" s="18"/>
      <c r="L93" s="18"/>
      <c r="M93" s="18"/>
      <c r="P93" s="39" t="str">
        <f t="shared" si="4"/>
        <v/>
      </c>
      <c r="Q93" s="39" t="str">
        <f t="shared" si="5"/>
        <v/>
      </c>
      <c r="R93" s="39" t="str">
        <f t="shared" si="6"/>
        <v/>
      </c>
      <c r="S93" s="39" t="str">
        <f t="shared" si="7"/>
        <v/>
      </c>
      <c r="T93" s="112" t="str">
        <f>IF(ISBLANK(A93),"",IF(ISNA(VLOOKUP(VLOOKUP($A93,Légende!$H:$J,3,FALSE),NOM_CM2,1,FALSE)),"AJOUTER L'ÉCOLE DANS LA SECTION 2",""))</f>
        <v/>
      </c>
    </row>
    <row r="94" spans="2:20" ht="15.75" x14ac:dyDescent="0.25">
      <c r="B94" s="3"/>
      <c r="C94" s="2"/>
      <c r="D94" s="2"/>
      <c r="E94" s="2"/>
      <c r="F94" s="2"/>
      <c r="G94" s="2"/>
      <c r="H94" s="2"/>
      <c r="I94" s="2"/>
      <c r="J94" s="18"/>
      <c r="K94" s="18"/>
      <c r="L94" s="18"/>
      <c r="M94" s="18"/>
      <c r="P94" s="39" t="str">
        <f t="shared" si="4"/>
        <v/>
      </c>
      <c r="Q94" s="39" t="str">
        <f t="shared" si="5"/>
        <v/>
      </c>
      <c r="R94" s="39" t="str">
        <f t="shared" si="6"/>
        <v/>
      </c>
      <c r="S94" s="39" t="str">
        <f t="shared" si="7"/>
        <v/>
      </c>
      <c r="T94" s="112" t="str">
        <f>IF(ISBLANK(A94),"",IF(ISNA(VLOOKUP(VLOOKUP($A94,Légende!$H:$J,3,FALSE),NOM_CM2,1,FALSE)),"AJOUTER L'ÉCOLE DANS LA SECTION 2",""))</f>
        <v/>
      </c>
    </row>
    <row r="95" spans="2:20" ht="15.75" x14ac:dyDescent="0.25">
      <c r="B95" s="3"/>
      <c r="C95" s="2"/>
      <c r="D95" s="2"/>
      <c r="E95" s="2"/>
      <c r="F95" s="2"/>
      <c r="G95" s="2"/>
      <c r="H95" s="2"/>
      <c r="I95" s="2"/>
      <c r="J95" s="18"/>
      <c r="K95" s="18"/>
      <c r="L95" s="18"/>
      <c r="M95" s="18"/>
      <c r="P95" s="39" t="str">
        <f t="shared" si="4"/>
        <v/>
      </c>
      <c r="Q95" s="39" t="str">
        <f t="shared" si="5"/>
        <v/>
      </c>
      <c r="R95" s="39" t="str">
        <f t="shared" si="6"/>
        <v/>
      </c>
      <c r="S95" s="39" t="str">
        <f t="shared" si="7"/>
        <v/>
      </c>
      <c r="T95" s="112" t="str">
        <f>IF(ISBLANK(A95),"",IF(ISNA(VLOOKUP(VLOOKUP($A95,Légende!$H:$J,3,FALSE),NOM_CM2,1,FALSE)),"AJOUTER L'ÉCOLE DANS LA SECTION 2",""))</f>
        <v/>
      </c>
    </row>
    <row r="96" spans="2:20" ht="15.75" x14ac:dyDescent="0.25">
      <c r="B96" s="3"/>
      <c r="C96" s="2"/>
      <c r="D96" s="2"/>
      <c r="E96" s="2"/>
      <c r="F96" s="2"/>
      <c r="G96" s="2"/>
      <c r="H96" s="2"/>
      <c r="I96" s="2"/>
      <c r="J96" s="18"/>
      <c r="K96" s="18"/>
      <c r="L96" s="18"/>
      <c r="M96" s="18"/>
      <c r="P96" s="39" t="str">
        <f t="shared" si="4"/>
        <v/>
      </c>
      <c r="Q96" s="39" t="str">
        <f t="shared" si="5"/>
        <v/>
      </c>
      <c r="R96" s="39" t="str">
        <f t="shared" si="6"/>
        <v/>
      </c>
      <c r="S96" s="39" t="str">
        <f t="shared" si="7"/>
        <v/>
      </c>
      <c r="T96" s="112" t="str">
        <f>IF(ISBLANK(A96),"",IF(ISNA(VLOOKUP(VLOOKUP($A96,Légende!$H:$J,3,FALSE),NOM_CM2,1,FALSE)),"AJOUTER L'ÉCOLE DANS LA SECTION 2",""))</f>
        <v/>
      </c>
    </row>
    <row r="97" spans="2:20" ht="15.75" x14ac:dyDescent="0.25">
      <c r="B97" s="3"/>
      <c r="C97" s="2"/>
      <c r="D97" s="2"/>
      <c r="E97" s="2"/>
      <c r="F97" s="2"/>
      <c r="G97" s="2"/>
      <c r="H97" s="2"/>
      <c r="I97" s="2"/>
      <c r="J97" s="18"/>
      <c r="K97" s="18"/>
      <c r="L97" s="18"/>
      <c r="M97" s="18"/>
      <c r="P97" s="39" t="str">
        <f t="shared" si="4"/>
        <v/>
      </c>
      <c r="Q97" s="39" t="str">
        <f t="shared" si="5"/>
        <v/>
      </c>
      <c r="R97" s="39" t="str">
        <f t="shared" si="6"/>
        <v/>
      </c>
      <c r="S97" s="39" t="str">
        <f t="shared" si="7"/>
        <v/>
      </c>
      <c r="T97" s="112" t="str">
        <f>IF(ISBLANK(A97),"",IF(ISNA(VLOOKUP(VLOOKUP($A97,Légende!$H:$J,3,FALSE),NOM_CM2,1,FALSE)),"AJOUTER L'ÉCOLE DANS LA SECTION 2",""))</f>
        <v/>
      </c>
    </row>
    <row r="98" spans="2:20" ht="15.75" x14ac:dyDescent="0.25">
      <c r="B98" s="3"/>
      <c r="C98" s="2"/>
      <c r="D98" s="2"/>
      <c r="E98" s="2"/>
      <c r="F98" s="2"/>
      <c r="G98" s="2"/>
      <c r="H98" s="2"/>
      <c r="I98" s="2"/>
      <c r="J98" s="18"/>
      <c r="K98" s="18"/>
      <c r="L98" s="18"/>
      <c r="M98" s="18"/>
      <c r="P98" s="39" t="str">
        <f t="shared" si="4"/>
        <v/>
      </c>
      <c r="Q98" s="39" t="str">
        <f t="shared" si="5"/>
        <v/>
      </c>
      <c r="R98" s="39" t="str">
        <f t="shared" si="6"/>
        <v/>
      </c>
      <c r="S98" s="39" t="str">
        <f t="shared" si="7"/>
        <v/>
      </c>
      <c r="T98" s="112" t="str">
        <f>IF(ISBLANK(A98),"",IF(ISNA(VLOOKUP(VLOOKUP($A98,Légende!$H:$J,3,FALSE),NOM_CM2,1,FALSE)),"AJOUTER L'ÉCOLE DANS LA SECTION 2",""))</f>
        <v/>
      </c>
    </row>
    <row r="99" spans="2:20" ht="15.75" x14ac:dyDescent="0.25">
      <c r="B99" s="3"/>
      <c r="C99" s="2"/>
      <c r="D99" s="2"/>
      <c r="E99" s="2"/>
      <c r="F99" s="2"/>
      <c r="G99" s="2"/>
      <c r="H99" s="2"/>
      <c r="I99" s="2"/>
      <c r="J99" s="18"/>
      <c r="K99" s="18"/>
      <c r="L99" s="18"/>
      <c r="M99" s="18"/>
      <c r="P99" s="39" t="str">
        <f t="shared" si="4"/>
        <v/>
      </c>
      <c r="Q99" s="39" t="str">
        <f t="shared" si="5"/>
        <v/>
      </c>
      <c r="R99" s="39" t="str">
        <f t="shared" si="6"/>
        <v/>
      </c>
      <c r="S99" s="39" t="str">
        <f t="shared" si="7"/>
        <v/>
      </c>
      <c r="T99" s="112" t="str">
        <f>IF(ISBLANK(A99),"",IF(ISNA(VLOOKUP(VLOOKUP($A99,Légende!$H:$J,3,FALSE),NOM_CM2,1,FALSE)),"AJOUTER L'ÉCOLE DANS LA SECTION 2",""))</f>
        <v/>
      </c>
    </row>
    <row r="100" spans="2:20" ht="15.75" x14ac:dyDescent="0.25">
      <c r="B100" s="3"/>
      <c r="C100" s="2"/>
      <c r="D100" s="2"/>
      <c r="E100" s="2"/>
      <c r="F100" s="2"/>
      <c r="G100" s="2"/>
      <c r="H100" s="2"/>
      <c r="I100" s="2"/>
      <c r="J100" s="18"/>
      <c r="K100" s="18"/>
      <c r="L100" s="18"/>
      <c r="M100" s="18"/>
      <c r="P100" s="39" t="str">
        <f t="shared" si="4"/>
        <v/>
      </c>
      <c r="Q100" s="39" t="str">
        <f t="shared" si="5"/>
        <v/>
      </c>
      <c r="R100" s="39" t="str">
        <f t="shared" si="6"/>
        <v/>
      </c>
      <c r="S100" s="39" t="str">
        <f t="shared" si="7"/>
        <v/>
      </c>
      <c r="T100" s="112" t="str">
        <f>IF(ISBLANK(A100),"",IF(ISNA(VLOOKUP(VLOOKUP($A100,Légende!$H:$J,3,FALSE),NOM_CM2,1,FALSE)),"AJOUTER L'ÉCOLE DANS LA SECTION 2",""))</f>
        <v/>
      </c>
    </row>
    <row r="101" spans="2:20" ht="15.75" x14ac:dyDescent="0.25">
      <c r="B101" s="3"/>
      <c r="C101" s="2"/>
      <c r="D101" s="2"/>
      <c r="E101" s="2"/>
      <c r="F101" s="2"/>
      <c r="G101" s="2"/>
      <c r="H101" s="2"/>
      <c r="I101" s="2"/>
      <c r="J101" s="18"/>
      <c r="K101" s="18"/>
      <c r="L101" s="18"/>
      <c r="M101" s="18"/>
      <c r="P101" s="39" t="str">
        <f t="shared" si="4"/>
        <v/>
      </c>
      <c r="Q101" s="39" t="str">
        <f t="shared" si="5"/>
        <v/>
      </c>
      <c r="R101" s="39" t="str">
        <f t="shared" si="6"/>
        <v/>
      </c>
      <c r="S101" s="39" t="str">
        <f t="shared" si="7"/>
        <v/>
      </c>
      <c r="T101" s="112" t="str">
        <f>IF(ISBLANK(A101),"",IF(ISNA(VLOOKUP(VLOOKUP($A101,Légende!$H:$J,3,FALSE),NOM_CM2,1,FALSE)),"AJOUTER L'ÉCOLE DANS LA SECTION 2",""))</f>
        <v/>
      </c>
    </row>
    <row r="102" spans="2:20" ht="15.75" x14ac:dyDescent="0.25">
      <c r="B102" s="3"/>
      <c r="C102" s="2"/>
      <c r="D102" s="2"/>
      <c r="E102" s="2"/>
      <c r="F102" s="2"/>
      <c r="G102" s="2"/>
      <c r="H102" s="2"/>
      <c r="I102" s="2"/>
      <c r="J102" s="18"/>
      <c r="K102" s="18"/>
      <c r="L102" s="18"/>
      <c r="M102" s="18"/>
      <c r="P102" s="39" t="str">
        <f t="shared" si="4"/>
        <v/>
      </c>
      <c r="Q102" s="39" t="str">
        <f t="shared" si="5"/>
        <v/>
      </c>
      <c r="R102" s="39" t="str">
        <f t="shared" si="6"/>
        <v/>
      </c>
      <c r="S102" s="39" t="str">
        <f t="shared" si="7"/>
        <v/>
      </c>
      <c r="T102" s="112" t="str">
        <f>IF(ISBLANK(A102),"",IF(ISNA(VLOOKUP(VLOOKUP($A102,Légende!$H:$J,3,FALSE),NOM_CM2,1,FALSE)),"AJOUTER L'ÉCOLE DANS LA SECTION 2",""))</f>
        <v/>
      </c>
    </row>
    <row r="103" spans="2:20" ht="15.75" x14ac:dyDescent="0.25">
      <c r="B103" s="3"/>
      <c r="C103" s="2"/>
      <c r="D103" s="2"/>
      <c r="E103" s="2"/>
      <c r="F103" s="2"/>
      <c r="G103" s="2"/>
      <c r="H103" s="2"/>
      <c r="I103" s="2"/>
      <c r="J103" s="18"/>
      <c r="K103" s="18"/>
      <c r="L103" s="18"/>
      <c r="M103" s="18"/>
      <c r="P103" s="39" t="str">
        <f t="shared" si="4"/>
        <v/>
      </c>
      <c r="Q103" s="39" t="str">
        <f t="shared" si="5"/>
        <v/>
      </c>
      <c r="R103" s="39" t="str">
        <f t="shared" si="6"/>
        <v/>
      </c>
      <c r="S103" s="39" t="str">
        <f t="shared" si="7"/>
        <v/>
      </c>
      <c r="T103" s="112" t="str">
        <f>IF(ISBLANK(A103),"",IF(ISNA(VLOOKUP(VLOOKUP($A103,Légende!$H:$J,3,FALSE),NOM_CM2,1,FALSE)),"AJOUTER L'ÉCOLE DANS LA SECTION 2",""))</f>
        <v/>
      </c>
    </row>
    <row r="104" spans="2:20" ht="15.75" x14ac:dyDescent="0.25">
      <c r="B104" s="3"/>
      <c r="C104" s="2"/>
      <c r="D104" s="2"/>
      <c r="E104" s="2"/>
      <c r="F104" s="2"/>
      <c r="G104" s="2"/>
      <c r="H104" s="2"/>
      <c r="I104" s="2"/>
      <c r="J104" s="18"/>
      <c r="K104" s="18"/>
      <c r="L104" s="18"/>
      <c r="M104" s="18"/>
      <c r="P104" s="39" t="str">
        <f t="shared" si="4"/>
        <v/>
      </c>
      <c r="Q104" s="39" t="str">
        <f t="shared" si="5"/>
        <v/>
      </c>
      <c r="R104" s="39" t="str">
        <f t="shared" si="6"/>
        <v/>
      </c>
      <c r="S104" s="39" t="str">
        <f t="shared" si="7"/>
        <v/>
      </c>
      <c r="T104" s="112" t="str">
        <f>IF(ISBLANK(A104),"",IF(ISNA(VLOOKUP(VLOOKUP($A104,Légende!$H:$J,3,FALSE),NOM_CM2,1,FALSE)),"AJOUTER L'ÉCOLE DANS LA SECTION 2",""))</f>
        <v/>
      </c>
    </row>
    <row r="105" spans="2:20" ht="15.75" x14ac:dyDescent="0.25">
      <c r="B105" s="3"/>
      <c r="C105" s="2"/>
      <c r="D105" s="2"/>
      <c r="E105" s="2"/>
      <c r="F105" s="2"/>
      <c r="G105" s="2"/>
      <c r="H105" s="2"/>
      <c r="I105" s="2"/>
      <c r="J105" s="18"/>
      <c r="K105" s="18"/>
      <c r="L105" s="18"/>
      <c r="M105" s="18"/>
      <c r="P105" s="39" t="str">
        <f t="shared" si="4"/>
        <v/>
      </c>
      <c r="Q105" s="39" t="str">
        <f t="shared" si="5"/>
        <v/>
      </c>
      <c r="R105" s="39" t="str">
        <f t="shared" si="6"/>
        <v/>
      </c>
      <c r="S105" s="39" t="str">
        <f t="shared" si="7"/>
        <v/>
      </c>
      <c r="T105" s="112" t="str">
        <f>IF(ISBLANK(A105),"",IF(ISNA(VLOOKUP(VLOOKUP($A105,Légende!$H:$J,3,FALSE),NOM_CM2,1,FALSE)),"AJOUTER L'ÉCOLE DANS LA SECTION 2",""))</f>
        <v/>
      </c>
    </row>
    <row r="106" spans="2:20" ht="15.75" x14ac:dyDescent="0.25">
      <c r="B106" s="3"/>
      <c r="C106" s="2"/>
      <c r="D106" s="2"/>
      <c r="E106" s="2"/>
      <c r="F106" s="2"/>
      <c r="G106" s="2"/>
      <c r="H106" s="2"/>
      <c r="I106" s="2"/>
      <c r="J106" s="18"/>
      <c r="K106" s="18"/>
      <c r="L106" s="18"/>
      <c r="M106" s="18"/>
      <c r="P106" s="39" t="str">
        <f t="shared" si="4"/>
        <v/>
      </c>
      <c r="Q106" s="39" t="str">
        <f t="shared" si="5"/>
        <v/>
      </c>
      <c r="R106" s="39" t="str">
        <f t="shared" si="6"/>
        <v/>
      </c>
      <c r="S106" s="39" t="str">
        <f t="shared" si="7"/>
        <v/>
      </c>
      <c r="T106" s="112" t="str">
        <f>IF(ISBLANK(A106),"",IF(ISNA(VLOOKUP(VLOOKUP($A106,Légende!$H:$J,3,FALSE),NOM_CM2,1,FALSE)),"AJOUTER L'ÉCOLE DANS LA SECTION 2",""))</f>
        <v/>
      </c>
    </row>
    <row r="107" spans="2:20" ht="15.75" x14ac:dyDescent="0.25">
      <c r="B107" s="3"/>
      <c r="C107" s="2"/>
      <c r="D107" s="2"/>
      <c r="E107" s="2"/>
      <c r="F107" s="2"/>
      <c r="G107" s="2"/>
      <c r="H107" s="2"/>
      <c r="I107" s="2"/>
      <c r="J107" s="18"/>
      <c r="K107" s="18"/>
      <c r="L107" s="18"/>
      <c r="M107" s="18"/>
      <c r="P107" s="39" t="str">
        <f t="shared" si="4"/>
        <v/>
      </c>
      <c r="Q107" s="39" t="str">
        <f t="shared" si="5"/>
        <v/>
      </c>
      <c r="R107" s="39" t="str">
        <f t="shared" si="6"/>
        <v/>
      </c>
      <c r="S107" s="39" t="str">
        <f t="shared" si="7"/>
        <v/>
      </c>
      <c r="T107" s="112" t="str">
        <f>IF(ISBLANK(A107),"",IF(ISNA(VLOOKUP(VLOOKUP($A107,Légende!$H:$J,3,FALSE),NOM_CM2,1,FALSE)),"AJOUTER L'ÉCOLE DANS LA SECTION 2",""))</f>
        <v/>
      </c>
    </row>
    <row r="108" spans="2:20" ht="15.75" x14ac:dyDescent="0.25">
      <c r="B108" s="3"/>
      <c r="C108" s="2"/>
      <c r="D108" s="2"/>
      <c r="E108" s="2"/>
      <c r="F108" s="2"/>
      <c r="G108" s="2"/>
      <c r="H108" s="2"/>
      <c r="I108" s="2"/>
      <c r="J108" s="18"/>
      <c r="K108" s="18"/>
      <c r="L108" s="18"/>
      <c r="M108" s="18"/>
      <c r="P108" s="39" t="str">
        <f t="shared" si="4"/>
        <v/>
      </c>
      <c r="Q108" s="39" t="str">
        <f t="shared" si="5"/>
        <v/>
      </c>
      <c r="R108" s="39" t="str">
        <f t="shared" si="6"/>
        <v/>
      </c>
      <c r="S108" s="39" t="str">
        <f t="shared" si="7"/>
        <v/>
      </c>
      <c r="T108" s="112" t="str">
        <f>IF(ISBLANK(A108),"",IF(ISNA(VLOOKUP(VLOOKUP($A108,Légende!$H:$J,3,FALSE),NOM_CM2,1,FALSE)),"AJOUTER L'ÉCOLE DANS LA SECTION 2",""))</f>
        <v/>
      </c>
    </row>
    <row r="109" spans="2:20" ht="15.75" x14ac:dyDescent="0.25">
      <c r="B109" s="3"/>
      <c r="C109" s="2"/>
      <c r="D109" s="2"/>
      <c r="E109" s="2"/>
      <c r="F109" s="2"/>
      <c r="G109" s="2"/>
      <c r="H109" s="2"/>
      <c r="I109" s="2"/>
      <c r="J109" s="18"/>
      <c r="K109" s="18"/>
      <c r="L109" s="18"/>
      <c r="M109" s="18"/>
      <c r="P109" s="39" t="str">
        <f t="shared" si="4"/>
        <v/>
      </c>
      <c r="Q109" s="39" t="str">
        <f t="shared" si="5"/>
        <v/>
      </c>
      <c r="R109" s="39" t="str">
        <f t="shared" si="6"/>
        <v/>
      </c>
      <c r="S109" s="39" t="str">
        <f t="shared" si="7"/>
        <v/>
      </c>
      <c r="T109" s="112" t="str">
        <f>IF(ISBLANK(A109),"",IF(ISNA(VLOOKUP(VLOOKUP($A109,Légende!$H:$J,3,FALSE),NOM_CM2,1,FALSE)),"AJOUTER L'ÉCOLE DANS LA SECTION 2",""))</f>
        <v/>
      </c>
    </row>
    <row r="110" spans="2:20" ht="15.75" x14ac:dyDescent="0.25">
      <c r="B110" s="3"/>
      <c r="C110" s="2"/>
      <c r="D110" s="2"/>
      <c r="E110" s="2"/>
      <c r="F110" s="2"/>
      <c r="G110" s="2"/>
      <c r="H110" s="2"/>
      <c r="I110" s="2"/>
      <c r="J110" s="18"/>
      <c r="K110" s="18"/>
      <c r="L110" s="18"/>
      <c r="M110" s="18"/>
      <c r="P110" s="39" t="str">
        <f t="shared" si="4"/>
        <v/>
      </c>
      <c r="Q110" s="39" t="str">
        <f t="shared" si="5"/>
        <v/>
      </c>
      <c r="R110" s="39" t="str">
        <f t="shared" si="6"/>
        <v/>
      </c>
      <c r="S110" s="39" t="str">
        <f t="shared" si="7"/>
        <v/>
      </c>
      <c r="T110" s="112" t="str">
        <f>IF(ISBLANK(A110),"",IF(ISNA(VLOOKUP(VLOOKUP($A110,Légende!$H:$J,3,FALSE),NOM_CM2,1,FALSE)),"AJOUTER L'ÉCOLE DANS LA SECTION 2",""))</f>
        <v/>
      </c>
    </row>
    <row r="111" spans="2:20" ht="15.75" x14ac:dyDescent="0.25">
      <c r="B111" s="3"/>
      <c r="C111" s="2"/>
      <c r="D111" s="2"/>
      <c r="E111" s="2"/>
      <c r="F111" s="2"/>
      <c r="G111" s="2"/>
      <c r="H111" s="2"/>
      <c r="I111" s="2"/>
      <c r="J111" s="18"/>
      <c r="K111" s="18"/>
      <c r="L111" s="18"/>
      <c r="M111" s="18"/>
      <c r="P111" s="39" t="str">
        <f t="shared" si="4"/>
        <v/>
      </c>
      <c r="Q111" s="39" t="str">
        <f t="shared" si="5"/>
        <v/>
      </c>
      <c r="R111" s="39" t="str">
        <f t="shared" si="6"/>
        <v/>
      </c>
      <c r="S111" s="39" t="str">
        <f t="shared" si="7"/>
        <v/>
      </c>
      <c r="T111" s="112" t="str">
        <f>IF(ISBLANK(A111),"",IF(ISNA(VLOOKUP(VLOOKUP($A111,Légende!$H:$J,3,FALSE),NOM_CM2,1,FALSE)),"AJOUTER L'ÉCOLE DANS LA SECTION 2",""))</f>
        <v/>
      </c>
    </row>
    <row r="112" spans="2:20" ht="15.75" x14ac:dyDescent="0.25">
      <c r="B112" s="3"/>
      <c r="C112" s="2"/>
      <c r="D112" s="2"/>
      <c r="E112" s="2"/>
      <c r="F112" s="2"/>
      <c r="G112" s="2"/>
      <c r="H112" s="2"/>
      <c r="I112" s="2"/>
      <c r="J112" s="18"/>
      <c r="K112" s="18"/>
      <c r="L112" s="18"/>
      <c r="M112" s="18"/>
      <c r="P112" s="39" t="str">
        <f t="shared" si="4"/>
        <v/>
      </c>
      <c r="Q112" s="39" t="str">
        <f t="shared" si="5"/>
        <v/>
      </c>
      <c r="R112" s="39" t="str">
        <f t="shared" si="6"/>
        <v/>
      </c>
      <c r="S112" s="39" t="str">
        <f t="shared" si="7"/>
        <v/>
      </c>
      <c r="T112" s="112" t="str">
        <f>IF(ISBLANK(A112),"",IF(ISNA(VLOOKUP(VLOOKUP($A112,Légende!$H:$J,3,FALSE),NOM_CM2,1,FALSE)),"AJOUTER L'ÉCOLE DANS LA SECTION 2",""))</f>
        <v/>
      </c>
    </row>
    <row r="113" spans="2:20" ht="15.75" x14ac:dyDescent="0.25">
      <c r="B113" s="3"/>
      <c r="C113" s="2"/>
      <c r="D113" s="2"/>
      <c r="E113" s="2"/>
      <c r="F113" s="2"/>
      <c r="G113" s="2"/>
      <c r="H113" s="2"/>
      <c r="I113" s="2"/>
      <c r="J113" s="18"/>
      <c r="K113" s="18"/>
      <c r="L113" s="18"/>
      <c r="M113" s="18"/>
      <c r="P113" s="39" t="str">
        <f t="shared" si="4"/>
        <v/>
      </c>
      <c r="Q113" s="39" t="str">
        <f t="shared" si="5"/>
        <v/>
      </c>
      <c r="R113" s="39" t="str">
        <f t="shared" si="6"/>
        <v/>
      </c>
      <c r="S113" s="39" t="str">
        <f t="shared" si="7"/>
        <v/>
      </c>
      <c r="T113" s="112" t="str">
        <f>IF(ISBLANK(A113),"",IF(ISNA(VLOOKUP(VLOOKUP($A113,Légende!$H:$J,3,FALSE),NOM_CM2,1,FALSE)),"AJOUTER L'ÉCOLE DANS LA SECTION 2",""))</f>
        <v/>
      </c>
    </row>
    <row r="114" spans="2:20" ht="15.75" x14ac:dyDescent="0.25">
      <c r="B114" s="3"/>
      <c r="C114" s="2"/>
      <c r="D114" s="2"/>
      <c r="E114" s="2"/>
      <c r="F114" s="2"/>
      <c r="G114" s="2"/>
      <c r="H114" s="2"/>
      <c r="I114" s="2"/>
      <c r="J114" s="18"/>
      <c r="K114" s="18"/>
      <c r="L114" s="18"/>
      <c r="M114" s="18"/>
      <c r="P114" s="39" t="str">
        <f t="shared" si="4"/>
        <v/>
      </c>
      <c r="Q114" s="39" t="str">
        <f t="shared" si="5"/>
        <v/>
      </c>
      <c r="R114" s="39" t="str">
        <f t="shared" si="6"/>
        <v/>
      </c>
      <c r="S114" s="39" t="str">
        <f t="shared" si="7"/>
        <v/>
      </c>
      <c r="T114" s="112" t="str">
        <f>IF(ISBLANK(A114),"",IF(ISNA(VLOOKUP(VLOOKUP($A114,Légende!$H:$J,3,FALSE),NOM_CM2,1,FALSE)),"AJOUTER L'ÉCOLE DANS LA SECTION 2",""))</f>
        <v/>
      </c>
    </row>
    <row r="115" spans="2:20" ht="15.75" x14ac:dyDescent="0.25">
      <c r="B115" s="3"/>
      <c r="C115" s="2"/>
      <c r="D115" s="2"/>
      <c r="E115" s="2"/>
      <c r="F115" s="2"/>
      <c r="G115" s="2"/>
      <c r="H115" s="2"/>
      <c r="I115" s="2"/>
      <c r="J115" s="18"/>
      <c r="K115" s="18"/>
      <c r="L115" s="18"/>
      <c r="M115" s="18"/>
      <c r="P115" s="39" t="str">
        <f t="shared" si="4"/>
        <v/>
      </c>
      <c r="Q115" s="39" t="str">
        <f t="shared" si="5"/>
        <v/>
      </c>
      <c r="R115" s="39" t="str">
        <f t="shared" si="6"/>
        <v/>
      </c>
      <c r="S115" s="39" t="str">
        <f t="shared" si="7"/>
        <v/>
      </c>
      <c r="T115" s="112" t="str">
        <f>IF(ISBLANK(A115),"",IF(ISNA(VLOOKUP(VLOOKUP($A115,Légende!$H:$J,3,FALSE),NOM_CM2,1,FALSE)),"AJOUTER L'ÉCOLE DANS LA SECTION 2",""))</f>
        <v/>
      </c>
    </row>
    <row r="116" spans="2:20" ht="15.75" x14ac:dyDescent="0.25">
      <c r="B116" s="3"/>
      <c r="C116" s="2"/>
      <c r="D116" s="2"/>
      <c r="E116" s="2"/>
      <c r="F116" s="2"/>
      <c r="G116" s="2"/>
      <c r="H116" s="2"/>
      <c r="I116" s="2"/>
      <c r="J116" s="18"/>
      <c r="K116" s="18"/>
      <c r="L116" s="18"/>
      <c r="M116" s="18"/>
      <c r="P116" s="39" t="str">
        <f t="shared" si="4"/>
        <v/>
      </c>
      <c r="Q116" s="39" t="str">
        <f t="shared" si="5"/>
        <v/>
      </c>
      <c r="R116" s="39" t="str">
        <f t="shared" si="6"/>
        <v/>
      </c>
      <c r="S116" s="39" t="str">
        <f t="shared" si="7"/>
        <v/>
      </c>
      <c r="T116" s="112" t="str">
        <f>IF(ISBLANK(A116),"",IF(ISNA(VLOOKUP(VLOOKUP($A116,Légende!$H:$J,3,FALSE),NOM_CM2,1,FALSE)),"AJOUTER L'ÉCOLE DANS LA SECTION 2",""))</f>
        <v/>
      </c>
    </row>
    <row r="117" spans="2:20" ht="15.75" x14ac:dyDescent="0.25">
      <c r="B117" s="3"/>
      <c r="C117" s="2"/>
      <c r="D117" s="2"/>
      <c r="E117" s="2"/>
      <c r="F117" s="2"/>
      <c r="G117" s="2"/>
      <c r="H117" s="2"/>
      <c r="I117" s="2"/>
      <c r="J117" s="18"/>
      <c r="K117" s="18"/>
      <c r="L117" s="18"/>
      <c r="M117" s="18"/>
      <c r="P117" s="39" t="str">
        <f t="shared" si="4"/>
        <v/>
      </c>
      <c r="Q117" s="39" t="str">
        <f t="shared" si="5"/>
        <v/>
      </c>
      <c r="R117" s="39" t="str">
        <f t="shared" si="6"/>
        <v/>
      </c>
      <c r="S117" s="39" t="str">
        <f t="shared" si="7"/>
        <v/>
      </c>
      <c r="T117" s="112" t="str">
        <f>IF(ISBLANK(A117),"",IF(ISNA(VLOOKUP(VLOOKUP($A117,Légende!$H:$J,3,FALSE),NOM_CM2,1,FALSE)),"AJOUTER L'ÉCOLE DANS LA SECTION 2",""))</f>
        <v/>
      </c>
    </row>
    <row r="118" spans="2:20" ht="15.75" x14ac:dyDescent="0.25">
      <c r="B118" s="3"/>
      <c r="C118" s="2"/>
      <c r="D118" s="2"/>
      <c r="E118" s="2"/>
      <c r="F118" s="2"/>
      <c r="G118" s="2"/>
      <c r="H118" s="2"/>
      <c r="I118" s="2"/>
      <c r="J118" s="18"/>
      <c r="K118" s="18"/>
      <c r="L118" s="18"/>
      <c r="M118" s="18"/>
      <c r="P118" s="39" t="str">
        <f t="shared" si="4"/>
        <v/>
      </c>
      <c r="Q118" s="39" t="str">
        <f t="shared" si="5"/>
        <v/>
      </c>
      <c r="R118" s="39" t="str">
        <f t="shared" si="6"/>
        <v/>
      </c>
      <c r="S118" s="39" t="str">
        <f t="shared" si="7"/>
        <v/>
      </c>
      <c r="T118" s="112" t="str">
        <f>IF(ISBLANK(A118),"",IF(ISNA(VLOOKUP(VLOOKUP($A118,Légende!$H:$J,3,FALSE),NOM_CM2,1,FALSE)),"AJOUTER L'ÉCOLE DANS LA SECTION 2",""))</f>
        <v/>
      </c>
    </row>
    <row r="119" spans="2:20" ht="15.75" x14ac:dyDescent="0.25">
      <c r="B119" s="3"/>
      <c r="C119" s="2"/>
      <c r="D119" s="2"/>
      <c r="E119" s="2"/>
      <c r="F119" s="2"/>
      <c r="G119" s="2"/>
      <c r="H119" s="2"/>
      <c r="I119" s="2"/>
      <c r="J119" s="18"/>
      <c r="K119" s="18"/>
      <c r="L119" s="18"/>
      <c r="M119" s="18"/>
      <c r="P119" s="39" t="str">
        <f t="shared" si="4"/>
        <v/>
      </c>
      <c r="Q119" s="39" t="str">
        <f t="shared" si="5"/>
        <v/>
      </c>
      <c r="R119" s="39" t="str">
        <f t="shared" si="6"/>
        <v/>
      </c>
      <c r="S119" s="39" t="str">
        <f t="shared" si="7"/>
        <v/>
      </c>
      <c r="T119" s="112" t="str">
        <f>IF(ISBLANK(A119),"",IF(ISNA(VLOOKUP(VLOOKUP($A119,Légende!$H:$J,3,FALSE),NOM_CM2,1,FALSE)),"AJOUTER L'ÉCOLE DANS LA SECTION 2",""))</f>
        <v/>
      </c>
    </row>
    <row r="120" spans="2:20" ht="15.75" x14ac:dyDescent="0.25">
      <c r="B120" s="3"/>
      <c r="C120" s="2"/>
      <c r="D120" s="2"/>
      <c r="E120" s="2"/>
      <c r="F120" s="2"/>
      <c r="G120" s="2"/>
      <c r="H120" s="2"/>
      <c r="I120" s="2"/>
      <c r="J120" s="18"/>
      <c r="K120" s="18"/>
      <c r="L120" s="18"/>
      <c r="M120" s="18"/>
      <c r="P120" s="39" t="str">
        <f t="shared" si="4"/>
        <v/>
      </c>
      <c r="Q120" s="39" t="str">
        <f t="shared" si="5"/>
        <v/>
      </c>
      <c r="R120" s="39" t="str">
        <f t="shared" si="6"/>
        <v/>
      </c>
      <c r="S120" s="39" t="str">
        <f t="shared" si="7"/>
        <v/>
      </c>
      <c r="T120" s="112" t="str">
        <f>IF(ISBLANK(A120),"",IF(ISNA(VLOOKUP(VLOOKUP($A120,Légende!$H:$J,3,FALSE),NOM_CM2,1,FALSE)),"AJOUTER L'ÉCOLE DANS LA SECTION 2",""))</f>
        <v/>
      </c>
    </row>
    <row r="121" spans="2:20" ht="15.75" x14ac:dyDescent="0.25">
      <c r="B121" s="3"/>
      <c r="C121" s="2"/>
      <c r="D121" s="2"/>
      <c r="E121" s="2"/>
      <c r="F121" s="2"/>
      <c r="G121" s="2"/>
      <c r="H121" s="2"/>
      <c r="I121" s="2"/>
      <c r="J121" s="18"/>
      <c r="K121" s="18"/>
      <c r="L121" s="18"/>
      <c r="M121" s="18"/>
      <c r="P121" s="39" t="str">
        <f t="shared" si="4"/>
        <v/>
      </c>
      <c r="Q121" s="39" t="str">
        <f t="shared" si="5"/>
        <v/>
      </c>
      <c r="R121" s="39" t="str">
        <f t="shared" si="6"/>
        <v/>
      </c>
      <c r="S121" s="39" t="str">
        <f t="shared" si="7"/>
        <v/>
      </c>
      <c r="T121" s="112" t="str">
        <f>IF(ISBLANK(A121),"",IF(ISNA(VLOOKUP(VLOOKUP($A121,Légende!$H:$J,3,FALSE),NOM_CM2,1,FALSE)),"AJOUTER L'ÉCOLE DANS LA SECTION 2",""))</f>
        <v/>
      </c>
    </row>
    <row r="122" spans="2:20" ht="15.75" x14ac:dyDescent="0.25">
      <c r="B122" s="3"/>
      <c r="C122" s="2"/>
      <c r="D122" s="2"/>
      <c r="E122" s="2"/>
      <c r="F122" s="2"/>
      <c r="G122" s="2"/>
      <c r="H122" s="2"/>
      <c r="I122" s="2"/>
      <c r="J122" s="18"/>
      <c r="K122" s="18"/>
      <c r="L122" s="18"/>
      <c r="M122" s="18"/>
      <c r="P122" s="39" t="str">
        <f t="shared" si="4"/>
        <v/>
      </c>
      <c r="Q122" s="39" t="str">
        <f t="shared" si="5"/>
        <v/>
      </c>
      <c r="R122" s="39" t="str">
        <f t="shared" si="6"/>
        <v/>
      </c>
      <c r="S122" s="39" t="str">
        <f t="shared" si="7"/>
        <v/>
      </c>
      <c r="T122" s="112" t="str">
        <f>IF(ISBLANK(A122),"",IF(ISNA(VLOOKUP(VLOOKUP($A122,Légende!$H:$J,3,FALSE),NOM_CM2,1,FALSE)),"AJOUTER L'ÉCOLE DANS LA SECTION 2",""))</f>
        <v/>
      </c>
    </row>
    <row r="123" spans="2:20" ht="15.75" x14ac:dyDescent="0.25">
      <c r="B123" s="3"/>
      <c r="C123" s="2"/>
      <c r="D123" s="2"/>
      <c r="E123" s="2"/>
      <c r="F123" s="2"/>
      <c r="G123" s="2"/>
      <c r="H123" s="2"/>
      <c r="I123" s="2"/>
      <c r="J123" s="18"/>
      <c r="K123" s="18"/>
      <c r="L123" s="18"/>
      <c r="M123" s="18"/>
      <c r="P123" s="39" t="str">
        <f t="shared" si="4"/>
        <v/>
      </c>
      <c r="Q123" s="39" t="str">
        <f t="shared" si="5"/>
        <v/>
      </c>
      <c r="R123" s="39" t="str">
        <f t="shared" si="6"/>
        <v/>
      </c>
      <c r="S123" s="39" t="str">
        <f t="shared" si="7"/>
        <v/>
      </c>
      <c r="T123" s="112" t="str">
        <f>IF(ISBLANK(A123),"",IF(ISNA(VLOOKUP(VLOOKUP($A123,Légende!$H:$J,3,FALSE),NOM_CM2,1,FALSE)),"AJOUTER L'ÉCOLE DANS LA SECTION 2",""))</f>
        <v/>
      </c>
    </row>
    <row r="124" spans="2:20" ht="15.75" customHeight="1" x14ac:dyDescent="0.25"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P124" s="39" t="str">
        <f t="shared" ref="P124:P155" si="8">IF($J124="","",RANK($J124,$J$5:$J$161,0))</f>
        <v/>
      </c>
      <c r="Q124" s="39" t="str">
        <f t="shared" ref="Q124:Q155" si="9">IF($K124="","",RANK($K124,$K$5:$K$161,0))</f>
        <v/>
      </c>
      <c r="R124" s="39" t="str">
        <f t="shared" ref="R124:R155" si="10">IF($L124="","",RANK($L124,$L$5:$L$161,0))</f>
        <v/>
      </c>
      <c r="S124" s="39" t="str">
        <f t="shared" ref="S124:S155" si="11">IF($M124="","",RANK($M124,$M$5:$M$161,0))</f>
        <v/>
      </c>
      <c r="T124" s="112" t="str">
        <f>IF(ISBLANK(A124),"",IF(ISNA(VLOOKUP(VLOOKUP($A124,Légende!$H:$J,3,FALSE),NOM_CM2,1,FALSE)),"AJOUTER L'ÉCOLE DANS LA SECTION 2",""))</f>
        <v/>
      </c>
    </row>
    <row r="125" spans="2:20" ht="15.75" customHeight="1" x14ac:dyDescent="0.25">
      <c r="B125" s="3"/>
      <c r="C125" s="2"/>
      <c r="D125" s="2"/>
      <c r="E125" s="2"/>
      <c r="F125" s="2"/>
      <c r="G125" s="2"/>
      <c r="H125" s="4"/>
      <c r="I125" s="4"/>
      <c r="J125" s="4"/>
      <c r="K125" s="4"/>
      <c r="L125" s="4"/>
      <c r="M125" s="4"/>
      <c r="P125" s="39" t="str">
        <f t="shared" si="8"/>
        <v/>
      </c>
      <c r="Q125" s="39" t="str">
        <f t="shared" si="9"/>
        <v/>
      </c>
      <c r="R125" s="39" t="str">
        <f t="shared" si="10"/>
        <v/>
      </c>
      <c r="S125" s="39" t="str">
        <f t="shared" si="11"/>
        <v/>
      </c>
      <c r="T125" s="112" t="str">
        <f>IF(ISBLANK(A125),"",IF(ISNA(VLOOKUP(VLOOKUP($A125,Légende!$H:$J,3,FALSE),NOM_CM2,1,FALSE)),"AJOUTER L'ÉCOLE DANS LA SECTION 2",""))</f>
        <v/>
      </c>
    </row>
    <row r="126" spans="2:20" ht="15.75" x14ac:dyDescent="0.25">
      <c r="B126" s="3"/>
      <c r="C126" s="2"/>
      <c r="D126" s="2"/>
      <c r="E126" s="2"/>
      <c r="F126" s="2"/>
      <c r="G126" s="2"/>
      <c r="H126" s="4"/>
      <c r="I126" s="4"/>
      <c r="J126" s="4"/>
      <c r="K126" s="4"/>
      <c r="L126" s="4"/>
      <c r="M126" s="4"/>
      <c r="P126" s="39" t="str">
        <f t="shared" si="8"/>
        <v/>
      </c>
      <c r="Q126" s="39" t="str">
        <f t="shared" si="9"/>
        <v/>
      </c>
      <c r="R126" s="39" t="str">
        <f t="shared" si="10"/>
        <v/>
      </c>
      <c r="S126" s="39" t="str">
        <f t="shared" si="11"/>
        <v/>
      </c>
      <c r="T126" s="112" t="str">
        <f>IF(ISBLANK(A126),"",IF(ISNA(VLOOKUP(VLOOKUP($A126,Légende!$H:$J,3,FALSE),NOM_CM2,1,FALSE)),"AJOUTER L'ÉCOLE DANS LA SECTION 2",""))</f>
        <v/>
      </c>
    </row>
    <row r="127" spans="2:20" ht="15.75" x14ac:dyDescent="0.25">
      <c r="B127" s="3"/>
      <c r="C127" s="2"/>
      <c r="D127" s="2"/>
      <c r="E127" s="2"/>
      <c r="F127" s="2"/>
      <c r="G127" s="2"/>
      <c r="H127" s="4"/>
      <c r="I127" s="4"/>
      <c r="J127" s="4"/>
      <c r="K127" s="4"/>
      <c r="L127" s="4"/>
      <c r="M127" s="4"/>
      <c r="P127" s="39" t="str">
        <f t="shared" si="8"/>
        <v/>
      </c>
      <c r="Q127" s="39" t="str">
        <f t="shared" si="9"/>
        <v/>
      </c>
      <c r="R127" s="39" t="str">
        <f t="shared" si="10"/>
        <v/>
      </c>
      <c r="S127" s="39" t="str">
        <f t="shared" si="11"/>
        <v/>
      </c>
      <c r="T127" s="112" t="str">
        <f>IF(ISBLANK(A127),"",IF(ISNA(VLOOKUP(VLOOKUP($A127,Légende!$H:$J,3,FALSE),NOM_CM2,1,FALSE)),"AJOUTER L'ÉCOLE DANS LA SECTION 2",""))</f>
        <v/>
      </c>
    </row>
    <row r="128" spans="2:20" ht="15.75" x14ac:dyDescent="0.25">
      <c r="B128" s="3"/>
      <c r="C128" s="2"/>
      <c r="D128" s="2"/>
      <c r="E128" s="2"/>
      <c r="F128" s="2"/>
      <c r="G128" s="2"/>
      <c r="H128" s="4"/>
      <c r="I128" s="4"/>
      <c r="J128" s="4"/>
      <c r="K128" s="4"/>
      <c r="L128" s="4"/>
      <c r="M128" s="4"/>
      <c r="P128" s="39" t="str">
        <f t="shared" si="8"/>
        <v/>
      </c>
      <c r="Q128" s="39" t="str">
        <f t="shared" si="9"/>
        <v/>
      </c>
      <c r="R128" s="39" t="str">
        <f t="shared" si="10"/>
        <v/>
      </c>
      <c r="S128" s="39" t="str">
        <f t="shared" si="11"/>
        <v/>
      </c>
      <c r="T128" s="112" t="str">
        <f>IF(ISBLANK(A128),"",IF(ISNA(VLOOKUP(VLOOKUP($A128,Légende!$H:$J,3,FALSE),NOM_CM2,1,FALSE)),"AJOUTER L'ÉCOLE DANS LA SECTION 2",""))</f>
        <v/>
      </c>
    </row>
    <row r="129" spans="2:20" ht="15.75" x14ac:dyDescent="0.25">
      <c r="B129" s="3"/>
      <c r="C129" s="2"/>
      <c r="D129" s="2"/>
      <c r="E129" s="2"/>
      <c r="F129" s="2"/>
      <c r="G129" s="2"/>
      <c r="H129" s="4"/>
      <c r="I129" s="4"/>
      <c r="J129" s="4"/>
      <c r="K129" s="4"/>
      <c r="L129" s="4"/>
      <c r="M129" s="4"/>
      <c r="P129" s="39" t="str">
        <f t="shared" si="8"/>
        <v/>
      </c>
      <c r="Q129" s="39" t="str">
        <f t="shared" si="9"/>
        <v/>
      </c>
      <c r="R129" s="39" t="str">
        <f t="shared" si="10"/>
        <v/>
      </c>
      <c r="S129" s="39" t="str">
        <f t="shared" si="11"/>
        <v/>
      </c>
      <c r="T129" s="112" t="str">
        <f>IF(ISBLANK(A129),"",IF(ISNA(VLOOKUP(VLOOKUP($A129,Légende!$H:$J,3,FALSE),NOM_CM2,1,FALSE)),"AJOUTER L'ÉCOLE DANS LA SECTION 2",""))</f>
        <v/>
      </c>
    </row>
    <row r="130" spans="2:20" ht="15.75" x14ac:dyDescent="0.25">
      <c r="B130" s="3"/>
      <c r="C130" s="2"/>
      <c r="D130" s="2"/>
      <c r="E130" s="2"/>
      <c r="F130" s="2"/>
      <c r="G130" s="2"/>
      <c r="H130" s="4"/>
      <c r="I130" s="4"/>
      <c r="J130" s="4"/>
      <c r="K130" s="4"/>
      <c r="L130" s="4"/>
      <c r="M130" s="4"/>
      <c r="P130" s="39" t="str">
        <f t="shared" si="8"/>
        <v/>
      </c>
      <c r="Q130" s="39" t="str">
        <f t="shared" si="9"/>
        <v/>
      </c>
      <c r="R130" s="39" t="str">
        <f t="shared" si="10"/>
        <v/>
      </c>
      <c r="S130" s="39" t="str">
        <f t="shared" si="11"/>
        <v/>
      </c>
      <c r="T130" s="112" t="str">
        <f>IF(ISBLANK(A130),"",IF(ISNA(VLOOKUP(VLOOKUP($A130,Légende!$H:$J,3,FALSE),NOM_CM2,1,FALSE)),"AJOUTER L'ÉCOLE DANS LA SECTION 2",""))</f>
        <v/>
      </c>
    </row>
    <row r="131" spans="2:20" ht="15.75" x14ac:dyDescent="0.25">
      <c r="B131" s="3"/>
      <c r="C131" s="2"/>
      <c r="D131" s="2"/>
      <c r="E131" s="2"/>
      <c r="F131" s="2"/>
      <c r="G131" s="2"/>
      <c r="H131" s="4"/>
      <c r="I131" s="4"/>
      <c r="J131" s="4"/>
      <c r="K131" s="4"/>
      <c r="L131" s="4"/>
      <c r="M131" s="4"/>
      <c r="P131" s="39" t="str">
        <f t="shared" si="8"/>
        <v/>
      </c>
      <c r="Q131" s="39" t="str">
        <f t="shared" si="9"/>
        <v/>
      </c>
      <c r="R131" s="39" t="str">
        <f t="shared" si="10"/>
        <v/>
      </c>
      <c r="S131" s="39" t="str">
        <f t="shared" si="11"/>
        <v/>
      </c>
      <c r="T131" s="112" t="str">
        <f>IF(ISBLANK(A131),"",IF(ISNA(VLOOKUP(VLOOKUP($A131,Légende!$H:$J,3,FALSE),NOM_CM2,1,FALSE)),"AJOUTER L'ÉCOLE DANS LA SECTION 2",""))</f>
        <v/>
      </c>
    </row>
    <row r="132" spans="2:20" ht="15.75" x14ac:dyDescent="0.25">
      <c r="B132" s="3"/>
      <c r="C132" s="2"/>
      <c r="D132" s="2"/>
      <c r="E132" s="2"/>
      <c r="F132" s="2"/>
      <c r="G132" s="2"/>
      <c r="H132" s="4"/>
      <c r="I132" s="4"/>
      <c r="J132" s="4"/>
      <c r="K132" s="4"/>
      <c r="L132" s="4"/>
      <c r="M132" s="4"/>
      <c r="P132" s="39" t="str">
        <f t="shared" si="8"/>
        <v/>
      </c>
      <c r="Q132" s="39" t="str">
        <f t="shared" si="9"/>
        <v/>
      </c>
      <c r="R132" s="39" t="str">
        <f t="shared" si="10"/>
        <v/>
      </c>
      <c r="S132" s="39" t="str">
        <f t="shared" si="11"/>
        <v/>
      </c>
      <c r="T132" s="112" t="str">
        <f>IF(ISBLANK(A132),"",IF(ISNA(VLOOKUP(VLOOKUP($A132,Légende!$H:$J,3,FALSE),NOM_CM2,1,FALSE)),"AJOUTER L'ÉCOLE DANS LA SECTION 2",""))</f>
        <v/>
      </c>
    </row>
    <row r="133" spans="2:20" ht="15.75" x14ac:dyDescent="0.25">
      <c r="B133" s="3"/>
      <c r="C133" s="2"/>
      <c r="D133" s="2"/>
      <c r="E133" s="2"/>
      <c r="F133" s="2"/>
      <c r="G133" s="2"/>
      <c r="H133" s="4"/>
      <c r="I133" s="4"/>
      <c r="J133" s="4"/>
      <c r="K133" s="4"/>
      <c r="L133" s="4"/>
      <c r="M133" s="4"/>
      <c r="P133" s="39" t="str">
        <f t="shared" si="8"/>
        <v/>
      </c>
      <c r="Q133" s="39" t="str">
        <f t="shared" si="9"/>
        <v/>
      </c>
      <c r="R133" s="39" t="str">
        <f t="shared" si="10"/>
        <v/>
      </c>
      <c r="S133" s="39" t="str">
        <f t="shared" si="11"/>
        <v/>
      </c>
      <c r="T133" s="112" t="str">
        <f>IF(ISBLANK(A133),"",IF(ISNA(VLOOKUP(VLOOKUP($A133,Légende!$H:$J,3,FALSE),NOM_CM2,1,FALSE)),"AJOUTER L'ÉCOLE DANS LA SECTION 2",""))</f>
        <v/>
      </c>
    </row>
    <row r="134" spans="2:20" ht="15.75" x14ac:dyDescent="0.25">
      <c r="B134" s="3"/>
      <c r="C134" s="2"/>
      <c r="D134" s="2"/>
      <c r="E134" s="2"/>
      <c r="F134" s="2"/>
      <c r="G134" s="2"/>
      <c r="H134" s="4"/>
      <c r="I134" s="4"/>
      <c r="J134" s="4"/>
      <c r="K134" s="4"/>
      <c r="L134" s="4"/>
      <c r="M134" s="4"/>
      <c r="P134" s="39" t="str">
        <f t="shared" si="8"/>
        <v/>
      </c>
      <c r="Q134" s="39" t="str">
        <f t="shared" si="9"/>
        <v/>
      </c>
      <c r="R134" s="39" t="str">
        <f t="shared" si="10"/>
        <v/>
      </c>
      <c r="S134" s="39" t="str">
        <f t="shared" si="11"/>
        <v/>
      </c>
      <c r="T134" s="112" t="str">
        <f>IF(ISBLANK(A134),"",IF(ISNA(VLOOKUP(VLOOKUP($A134,Légende!$H:$J,3,FALSE),NOM_CM2,1,FALSE)),"AJOUTER L'ÉCOLE DANS LA SECTION 2",""))</f>
        <v/>
      </c>
    </row>
    <row r="135" spans="2:20" ht="15.75" x14ac:dyDescent="0.25">
      <c r="B135" s="3"/>
      <c r="C135" s="2"/>
      <c r="D135" s="2"/>
      <c r="E135" s="2"/>
      <c r="F135" s="2"/>
      <c r="G135" s="2"/>
      <c r="H135" s="4"/>
      <c r="I135" s="4"/>
      <c r="J135" s="4"/>
      <c r="K135" s="4"/>
      <c r="L135" s="4"/>
      <c r="M135" s="4"/>
      <c r="P135" s="39" t="str">
        <f t="shared" si="8"/>
        <v/>
      </c>
      <c r="Q135" s="39" t="str">
        <f t="shared" si="9"/>
        <v/>
      </c>
      <c r="R135" s="39" t="str">
        <f t="shared" si="10"/>
        <v/>
      </c>
      <c r="S135" s="39" t="str">
        <f t="shared" si="11"/>
        <v/>
      </c>
      <c r="T135" s="112" t="str">
        <f>IF(ISBLANK(A135),"",IF(ISNA(VLOOKUP(VLOOKUP($A135,Légende!$H:$J,3,FALSE),NOM_CM2,1,FALSE)),"AJOUTER L'ÉCOLE DANS LA SECTION 2",""))</f>
        <v/>
      </c>
    </row>
    <row r="136" spans="2:20" ht="15.75" x14ac:dyDescent="0.25">
      <c r="B136" s="3"/>
      <c r="C136" s="2"/>
      <c r="D136" s="2"/>
      <c r="E136" s="2"/>
      <c r="F136" s="2"/>
      <c r="G136" s="2"/>
      <c r="H136" s="4"/>
      <c r="I136" s="4"/>
      <c r="J136" s="4"/>
      <c r="K136" s="4"/>
      <c r="L136" s="4"/>
      <c r="M136" s="4"/>
      <c r="P136" s="39" t="str">
        <f t="shared" si="8"/>
        <v/>
      </c>
      <c r="Q136" s="39" t="str">
        <f t="shared" si="9"/>
        <v/>
      </c>
      <c r="R136" s="39" t="str">
        <f t="shared" si="10"/>
        <v/>
      </c>
      <c r="S136" s="39" t="str">
        <f t="shared" si="11"/>
        <v/>
      </c>
      <c r="T136" s="112" t="str">
        <f>IF(ISBLANK(A136),"",IF(ISNA(VLOOKUP(VLOOKUP($A136,Légende!$H:$J,3,FALSE),NOM_CM2,1,FALSE)),"AJOUTER L'ÉCOLE DANS LA SECTION 2",""))</f>
        <v/>
      </c>
    </row>
    <row r="137" spans="2:20" ht="15.75" x14ac:dyDescent="0.25">
      <c r="B137" s="3"/>
      <c r="C137" s="2"/>
      <c r="D137" s="2"/>
      <c r="E137" s="2"/>
      <c r="F137" s="2"/>
      <c r="G137" s="2"/>
      <c r="H137" s="4"/>
      <c r="I137" s="4"/>
      <c r="J137" s="4"/>
      <c r="K137" s="4"/>
      <c r="L137" s="4"/>
      <c r="M137" s="4"/>
      <c r="P137" s="39" t="str">
        <f t="shared" si="8"/>
        <v/>
      </c>
      <c r="Q137" s="39" t="str">
        <f t="shared" si="9"/>
        <v/>
      </c>
      <c r="R137" s="39" t="str">
        <f t="shared" si="10"/>
        <v/>
      </c>
      <c r="S137" s="39" t="str">
        <f t="shared" si="11"/>
        <v/>
      </c>
      <c r="T137" s="112" t="str">
        <f>IF(ISBLANK(A137),"",IF(ISNA(VLOOKUP(VLOOKUP($A137,Légende!$H:$J,3,FALSE),NOM_CM2,1,FALSE)),"AJOUTER L'ÉCOLE DANS LA SECTION 2",""))</f>
        <v/>
      </c>
    </row>
    <row r="138" spans="2:20" ht="15.75" x14ac:dyDescent="0.25">
      <c r="B138" s="3"/>
      <c r="C138" s="2"/>
      <c r="D138" s="2"/>
      <c r="E138" s="2"/>
      <c r="F138" s="2"/>
      <c r="G138" s="2"/>
      <c r="H138" s="4"/>
      <c r="I138" s="4"/>
      <c r="J138" s="4"/>
      <c r="K138" s="4"/>
      <c r="L138" s="4"/>
      <c r="M138" s="4"/>
      <c r="P138" s="39" t="str">
        <f t="shared" si="8"/>
        <v/>
      </c>
      <c r="Q138" s="39" t="str">
        <f t="shared" si="9"/>
        <v/>
      </c>
      <c r="R138" s="39" t="str">
        <f t="shared" si="10"/>
        <v/>
      </c>
      <c r="S138" s="39" t="str">
        <f t="shared" si="11"/>
        <v/>
      </c>
      <c r="T138" s="112" t="str">
        <f>IF(ISBLANK(A138),"",IF(ISNA(VLOOKUP(VLOOKUP($A138,Légende!$H:$J,3,FALSE),NOM_CM2,1,FALSE)),"AJOUTER L'ÉCOLE DANS LA SECTION 2",""))</f>
        <v/>
      </c>
    </row>
    <row r="139" spans="2:20" ht="15.75" x14ac:dyDescent="0.25">
      <c r="B139" s="3"/>
      <c r="C139" s="3"/>
      <c r="D139" s="3"/>
      <c r="E139" s="3"/>
      <c r="F139" s="3"/>
      <c r="G139" s="3"/>
      <c r="H139" s="5"/>
      <c r="I139" s="5"/>
      <c r="J139" s="5"/>
      <c r="K139" s="5"/>
      <c r="L139" s="5"/>
      <c r="M139" s="5"/>
      <c r="P139" s="39" t="str">
        <f t="shared" si="8"/>
        <v/>
      </c>
      <c r="Q139" s="39" t="str">
        <f t="shared" si="9"/>
        <v/>
      </c>
      <c r="R139" s="39" t="str">
        <f t="shared" si="10"/>
        <v/>
      </c>
      <c r="S139" s="39" t="str">
        <f t="shared" si="11"/>
        <v/>
      </c>
      <c r="T139" s="112" t="str">
        <f>IF(ISBLANK(A139),"",IF(ISNA(VLOOKUP(VLOOKUP($A139,Légende!$H:$J,3,FALSE),NOM_CM2,1,FALSE)),"AJOUTER L'ÉCOLE DANS LA SECTION 2",""))</f>
        <v/>
      </c>
    </row>
    <row r="140" spans="2:20" ht="15.75" x14ac:dyDescent="0.25">
      <c r="B140" s="3"/>
      <c r="C140" s="3"/>
      <c r="D140" s="3"/>
      <c r="E140" s="3"/>
      <c r="F140" s="3"/>
      <c r="G140" s="3"/>
      <c r="H140" s="5"/>
      <c r="I140" s="5"/>
      <c r="J140" s="5"/>
      <c r="K140" s="5"/>
      <c r="L140" s="5"/>
      <c r="M140" s="5"/>
      <c r="P140" s="39" t="str">
        <f t="shared" si="8"/>
        <v/>
      </c>
      <c r="Q140" s="39" t="str">
        <f t="shared" si="9"/>
        <v/>
      </c>
      <c r="R140" s="39" t="str">
        <f t="shared" si="10"/>
        <v/>
      </c>
      <c r="S140" s="39" t="str">
        <f t="shared" si="11"/>
        <v/>
      </c>
      <c r="T140" s="112" t="str">
        <f>IF(ISBLANK(A140),"",IF(ISNA(VLOOKUP(VLOOKUP($A140,Légende!$H:$J,3,FALSE),NOM_CM2,1,FALSE)),"AJOUTER L'ÉCOLE DANS LA SECTION 2",""))</f>
        <v/>
      </c>
    </row>
    <row r="141" spans="2:20" ht="15.75" x14ac:dyDescent="0.25">
      <c r="B141" s="3"/>
      <c r="C141" s="3"/>
      <c r="D141" s="3"/>
      <c r="E141" s="3"/>
      <c r="F141" s="3"/>
      <c r="G141" s="3"/>
      <c r="H141" s="5"/>
      <c r="I141" s="5"/>
      <c r="J141" s="5"/>
      <c r="K141" s="5"/>
      <c r="L141" s="5"/>
      <c r="M141" s="5"/>
      <c r="P141" s="39" t="str">
        <f t="shared" si="8"/>
        <v/>
      </c>
      <c r="Q141" s="39" t="str">
        <f t="shared" si="9"/>
        <v/>
      </c>
      <c r="R141" s="39" t="str">
        <f t="shared" si="10"/>
        <v/>
      </c>
      <c r="S141" s="39" t="str">
        <f t="shared" si="11"/>
        <v/>
      </c>
      <c r="T141" s="112" t="str">
        <f>IF(ISBLANK(A141),"",IF(ISNA(VLOOKUP(VLOOKUP($A141,Légende!$H:$J,3,FALSE),NOM_CM2,1,FALSE)),"AJOUTER L'ÉCOLE DANS LA SECTION 2",""))</f>
        <v/>
      </c>
    </row>
    <row r="142" spans="2:20" x14ac:dyDescent="0.2">
      <c r="B142" s="1"/>
      <c r="C142" s="1"/>
      <c r="D142" s="1"/>
      <c r="E142" s="1"/>
      <c r="F142" s="1"/>
      <c r="G142" s="1"/>
      <c r="P142" s="39" t="str">
        <f t="shared" si="8"/>
        <v/>
      </c>
      <c r="Q142" s="39" t="str">
        <f t="shared" si="9"/>
        <v/>
      </c>
      <c r="R142" s="39" t="str">
        <f t="shared" si="10"/>
        <v/>
      </c>
      <c r="S142" s="39" t="str">
        <f t="shared" si="11"/>
        <v/>
      </c>
      <c r="T142" s="112" t="str">
        <f>IF(ISBLANK(A142),"",IF(ISNA(VLOOKUP(VLOOKUP($A142,Légende!$H:$J,3,FALSE),NOM_CM2,1,FALSE)),"AJOUTER L'ÉCOLE DANS LA SECTION 2",""))</f>
        <v/>
      </c>
    </row>
    <row r="143" spans="2:20" x14ac:dyDescent="0.2">
      <c r="P143" s="39" t="str">
        <f t="shared" si="8"/>
        <v/>
      </c>
      <c r="Q143" s="39" t="str">
        <f t="shared" si="9"/>
        <v/>
      </c>
      <c r="R143" s="39" t="str">
        <f t="shared" si="10"/>
        <v/>
      </c>
      <c r="S143" s="39" t="str">
        <f t="shared" si="11"/>
        <v/>
      </c>
      <c r="T143" s="112" t="str">
        <f>IF(ISBLANK(A143),"",IF(ISNA(VLOOKUP(VLOOKUP($A143,Légende!$H:$J,3,FALSE),NOM_CM2,1,FALSE)),"AJOUTER L'ÉCOLE DANS LA SECTION 2",""))</f>
        <v/>
      </c>
    </row>
    <row r="144" spans="2:20" x14ac:dyDescent="0.2">
      <c r="P144" s="39" t="str">
        <f t="shared" si="8"/>
        <v/>
      </c>
      <c r="Q144" s="39" t="str">
        <f t="shared" si="9"/>
        <v/>
      </c>
      <c r="R144" s="39" t="str">
        <f t="shared" si="10"/>
        <v/>
      </c>
      <c r="S144" s="39" t="str">
        <f t="shared" si="11"/>
        <v/>
      </c>
      <c r="T144" s="112" t="str">
        <f>IF(ISBLANK(A144),"",IF(ISNA(VLOOKUP(VLOOKUP($A144,Légende!$H:$J,3,FALSE),NOM_CM2,1,FALSE)),"AJOUTER L'ÉCOLE DANS LA SECTION 2",""))</f>
        <v/>
      </c>
    </row>
    <row r="145" spans="16:20" x14ac:dyDescent="0.2">
      <c r="P145" s="39" t="str">
        <f t="shared" si="8"/>
        <v/>
      </c>
      <c r="Q145" s="39" t="str">
        <f t="shared" si="9"/>
        <v/>
      </c>
      <c r="R145" s="39" t="str">
        <f t="shared" si="10"/>
        <v/>
      </c>
      <c r="S145" s="39" t="str">
        <f t="shared" si="11"/>
        <v/>
      </c>
      <c r="T145" s="112" t="str">
        <f>IF(ISBLANK(A145),"",IF(ISNA(VLOOKUP(VLOOKUP($A145,Légende!$H:$J,3,FALSE),NOM_CM2,1,FALSE)),"AJOUTER L'ÉCOLE DANS LA SECTION 2",""))</f>
        <v/>
      </c>
    </row>
    <row r="146" spans="16:20" x14ac:dyDescent="0.2">
      <c r="P146" s="39" t="str">
        <f t="shared" si="8"/>
        <v/>
      </c>
      <c r="Q146" s="39" t="str">
        <f t="shared" si="9"/>
        <v/>
      </c>
      <c r="R146" s="39" t="str">
        <f t="shared" si="10"/>
        <v/>
      </c>
      <c r="S146" s="39" t="str">
        <f t="shared" si="11"/>
        <v/>
      </c>
      <c r="T146" s="112" t="str">
        <f>IF(ISBLANK(A146),"",IF(ISNA(VLOOKUP(VLOOKUP($A146,Légende!$H:$J,3,FALSE),NOM_CM2,1,FALSE)),"AJOUTER L'ÉCOLE DANS LA SECTION 2",""))</f>
        <v/>
      </c>
    </row>
    <row r="147" spans="16:20" x14ac:dyDescent="0.2">
      <c r="P147" s="39" t="str">
        <f t="shared" si="8"/>
        <v/>
      </c>
      <c r="Q147" s="39" t="str">
        <f t="shared" si="9"/>
        <v/>
      </c>
      <c r="R147" s="39" t="str">
        <f t="shared" si="10"/>
        <v/>
      </c>
      <c r="S147" s="39" t="str">
        <f t="shared" si="11"/>
        <v/>
      </c>
      <c r="T147" s="112" t="str">
        <f>IF(ISBLANK(A147),"",IF(ISNA(VLOOKUP(VLOOKUP($A147,Légende!$H:$J,3,FALSE),NOM_CM2,1,FALSE)),"AJOUTER L'ÉCOLE DANS LA SECTION 2",""))</f>
        <v/>
      </c>
    </row>
    <row r="148" spans="16:20" x14ac:dyDescent="0.2">
      <c r="P148" s="39" t="str">
        <f t="shared" si="8"/>
        <v/>
      </c>
      <c r="Q148" s="39" t="str">
        <f t="shared" si="9"/>
        <v/>
      </c>
      <c r="R148" s="39" t="str">
        <f t="shared" si="10"/>
        <v/>
      </c>
      <c r="S148" s="39" t="str">
        <f t="shared" si="11"/>
        <v/>
      </c>
      <c r="T148" s="112" t="str">
        <f>IF(ISBLANK(A148),"",IF(ISNA(VLOOKUP(VLOOKUP($A148,Légende!$H:$J,3,FALSE),NOM_CM2,1,FALSE)),"AJOUTER L'ÉCOLE DANS LA SECTION 2",""))</f>
        <v/>
      </c>
    </row>
    <row r="149" spans="16:20" x14ac:dyDescent="0.2">
      <c r="P149" s="39" t="str">
        <f t="shared" si="8"/>
        <v/>
      </c>
      <c r="Q149" s="39" t="str">
        <f t="shared" si="9"/>
        <v/>
      </c>
      <c r="R149" s="39" t="str">
        <f t="shared" si="10"/>
        <v/>
      </c>
      <c r="S149" s="39" t="str">
        <f t="shared" si="11"/>
        <v/>
      </c>
      <c r="T149" s="112" t="str">
        <f>IF(ISBLANK(A149),"",IF(ISNA(VLOOKUP(VLOOKUP($A149,Légende!$H:$J,3,FALSE),NOM_CM2,1,FALSE)),"AJOUTER L'ÉCOLE DANS LA SECTION 2",""))</f>
        <v/>
      </c>
    </row>
    <row r="150" spans="16:20" x14ac:dyDescent="0.2">
      <c r="P150" s="39" t="str">
        <f t="shared" si="8"/>
        <v/>
      </c>
      <c r="Q150" s="39" t="str">
        <f t="shared" si="9"/>
        <v/>
      </c>
      <c r="R150" s="39" t="str">
        <f t="shared" si="10"/>
        <v/>
      </c>
      <c r="S150" s="39" t="str">
        <f t="shared" si="11"/>
        <v/>
      </c>
      <c r="T150" s="112" t="str">
        <f>IF(ISBLANK(A150),"",IF(ISNA(VLOOKUP(VLOOKUP($A150,Légende!$H:$J,3,FALSE),NOM_CM2,1,FALSE)),"AJOUTER L'ÉCOLE DANS LA SECTION 2",""))</f>
        <v/>
      </c>
    </row>
    <row r="151" spans="16:20" x14ac:dyDescent="0.2">
      <c r="P151" s="39" t="str">
        <f t="shared" si="8"/>
        <v/>
      </c>
      <c r="Q151" s="39" t="str">
        <f t="shared" si="9"/>
        <v/>
      </c>
      <c r="R151" s="39" t="str">
        <f t="shared" si="10"/>
        <v/>
      </c>
      <c r="S151" s="39" t="str">
        <f t="shared" si="11"/>
        <v/>
      </c>
      <c r="T151" s="112" t="str">
        <f>IF(ISBLANK(A151),"",IF(ISNA(VLOOKUP(VLOOKUP($A151,Légende!$H:$J,3,FALSE),NOM_CM2,1,FALSE)),"AJOUTER L'ÉCOLE DANS LA SECTION 2",""))</f>
        <v/>
      </c>
    </row>
    <row r="152" spans="16:20" x14ac:dyDescent="0.2">
      <c r="P152" s="39" t="str">
        <f t="shared" si="8"/>
        <v/>
      </c>
      <c r="Q152" s="39" t="str">
        <f t="shared" si="9"/>
        <v/>
      </c>
      <c r="R152" s="39" t="str">
        <f t="shared" si="10"/>
        <v/>
      </c>
      <c r="S152" s="39" t="str">
        <f t="shared" si="11"/>
        <v/>
      </c>
      <c r="T152" s="112" t="str">
        <f>IF(ISBLANK(A152),"",IF(ISNA(VLOOKUP(VLOOKUP($A152,Légende!$H:$J,3,FALSE),NOM_CM2,1,FALSE)),"AJOUTER L'ÉCOLE DANS LA SECTION 2",""))</f>
        <v/>
      </c>
    </row>
    <row r="153" spans="16:20" x14ac:dyDescent="0.2">
      <c r="P153" s="39" t="str">
        <f t="shared" si="8"/>
        <v/>
      </c>
      <c r="Q153" s="39" t="str">
        <f t="shared" si="9"/>
        <v/>
      </c>
      <c r="R153" s="39" t="str">
        <f t="shared" si="10"/>
        <v/>
      </c>
      <c r="S153" s="39" t="str">
        <f t="shared" si="11"/>
        <v/>
      </c>
      <c r="T153" s="112" t="str">
        <f>IF(ISBLANK(A153),"",IF(ISNA(VLOOKUP(VLOOKUP($A153,Légende!$H:$J,3,FALSE),NOM_CM2,1,FALSE)),"AJOUTER L'ÉCOLE DANS LA SECTION 2",""))</f>
        <v/>
      </c>
    </row>
    <row r="154" spans="16:20" x14ac:dyDescent="0.2">
      <c r="P154" s="39" t="str">
        <f t="shared" si="8"/>
        <v/>
      </c>
      <c r="Q154" s="39" t="str">
        <f t="shared" si="9"/>
        <v/>
      </c>
      <c r="R154" s="39" t="str">
        <f t="shared" si="10"/>
        <v/>
      </c>
      <c r="S154" s="39" t="str">
        <f t="shared" si="11"/>
        <v/>
      </c>
      <c r="T154" s="112" t="str">
        <f>IF(ISBLANK(A154),"",IF(ISNA(VLOOKUP(VLOOKUP($A154,Légende!$H:$J,3,FALSE),NOM_CM2,1,FALSE)),"AJOUTER L'ÉCOLE DANS LA SECTION 2",""))</f>
        <v/>
      </c>
    </row>
    <row r="155" spans="16:20" x14ac:dyDescent="0.2">
      <c r="P155" s="39" t="str">
        <f t="shared" si="8"/>
        <v/>
      </c>
      <c r="Q155" s="39" t="str">
        <f t="shared" si="9"/>
        <v/>
      </c>
      <c r="R155" s="39" t="str">
        <f t="shared" si="10"/>
        <v/>
      </c>
      <c r="S155" s="39" t="str">
        <f t="shared" si="11"/>
        <v/>
      </c>
      <c r="T155" s="112" t="str">
        <f>IF(ISBLANK(A155),"",IF(ISNA(VLOOKUP(VLOOKUP($A155,Légende!$H:$J,3,FALSE),NOM_CM2,1,FALSE)),"AJOUTER L'ÉCOLE DANS LA SECTION 2",""))</f>
        <v/>
      </c>
    </row>
    <row r="156" spans="16:20" x14ac:dyDescent="0.2">
      <c r="P156" s="39" t="str">
        <f t="shared" ref="P156:P161" si="12">IF($J156="","",RANK($J156,$J$5:$J$161,0))</f>
        <v/>
      </c>
      <c r="Q156" s="39" t="str">
        <f t="shared" ref="Q156:Q161" si="13">IF($K156="","",RANK($K156,$K$5:$K$161,0))</f>
        <v/>
      </c>
      <c r="R156" s="39" t="str">
        <f t="shared" ref="R156:R161" si="14">IF($L156="","",RANK($L156,$L$5:$L$161,0))</f>
        <v/>
      </c>
      <c r="S156" s="39" t="str">
        <f t="shared" ref="S156:S161" si="15">IF($M156="","",RANK($M156,$M$5:$M$161,0))</f>
        <v/>
      </c>
      <c r="T156" s="112" t="str">
        <f>IF(ISBLANK(A156),"",IF(ISNA(VLOOKUP(VLOOKUP($A156,Légende!$H:$J,3,FALSE),NOM_CM2,1,FALSE)),"AJOUTER L'ÉCOLE DANS LA SECTION 2",""))</f>
        <v/>
      </c>
    </row>
    <row r="157" spans="16:20" x14ac:dyDescent="0.2">
      <c r="P157" s="39" t="str">
        <f t="shared" si="12"/>
        <v/>
      </c>
      <c r="Q157" s="39" t="str">
        <f t="shared" si="13"/>
        <v/>
      </c>
      <c r="R157" s="39" t="str">
        <f t="shared" si="14"/>
        <v/>
      </c>
      <c r="S157" s="39" t="str">
        <f t="shared" si="15"/>
        <v/>
      </c>
      <c r="T157" s="112" t="str">
        <f>IF(ISBLANK(A157),"",IF(ISNA(VLOOKUP(VLOOKUP($A157,Légende!$H:$J,3,FALSE),NOM_CM2,1,FALSE)),"AJOUTER L'ÉCOLE DANS LA SECTION 2",""))</f>
        <v/>
      </c>
    </row>
    <row r="158" spans="16:20" x14ac:dyDescent="0.2">
      <c r="P158" s="39" t="str">
        <f t="shared" si="12"/>
        <v/>
      </c>
      <c r="Q158" s="39" t="str">
        <f t="shared" si="13"/>
        <v/>
      </c>
      <c r="R158" s="39" t="str">
        <f t="shared" si="14"/>
        <v/>
      </c>
      <c r="S158" s="39" t="str">
        <f t="shared" si="15"/>
        <v/>
      </c>
      <c r="T158" s="112" t="str">
        <f>IF(ISBLANK(A158),"",IF(ISNA(VLOOKUP(VLOOKUP($A158,Légende!$H:$J,3,FALSE),NOM_CM2,1,FALSE)),"AJOUTER L'ÉCOLE DANS LA SECTION 2",""))</f>
        <v/>
      </c>
    </row>
    <row r="159" spans="16:20" x14ac:dyDescent="0.2">
      <c r="P159" s="39" t="str">
        <f t="shared" si="12"/>
        <v/>
      </c>
      <c r="Q159" s="39" t="str">
        <f t="shared" si="13"/>
        <v/>
      </c>
      <c r="R159" s="39" t="str">
        <f t="shared" si="14"/>
        <v/>
      </c>
      <c r="S159" s="39" t="str">
        <f t="shared" si="15"/>
        <v/>
      </c>
      <c r="T159" s="112" t="str">
        <f>IF(ISBLANK(A159),"",IF(ISNA(VLOOKUP(VLOOKUP($A159,Légende!$H:$J,3,FALSE),NOM_CM2,1,FALSE)),"AJOUTER L'ÉCOLE DANS LA SECTION 2",""))</f>
        <v/>
      </c>
    </row>
    <row r="160" spans="16:20" x14ac:dyDescent="0.2">
      <c r="P160" s="39" t="str">
        <f t="shared" si="12"/>
        <v/>
      </c>
      <c r="Q160" s="39" t="str">
        <f t="shared" si="13"/>
        <v/>
      </c>
      <c r="R160" s="39" t="str">
        <f t="shared" si="14"/>
        <v/>
      </c>
      <c r="S160" s="39" t="str">
        <f t="shared" si="15"/>
        <v/>
      </c>
      <c r="T160" s="112" t="str">
        <f>IF(ISBLANK(A160),"",IF(ISNA(VLOOKUP(VLOOKUP($A160,Légende!$H:$J,3,FALSE),NOM_CM2,1,FALSE)),"AJOUTER L'ÉCOLE DANS LA SECTION 2",""))</f>
        <v/>
      </c>
    </row>
    <row r="161" spans="16:20" x14ac:dyDescent="0.2">
      <c r="P161" s="39" t="str">
        <f t="shared" si="12"/>
        <v/>
      </c>
      <c r="Q161" s="39" t="str">
        <f t="shared" si="13"/>
        <v/>
      </c>
      <c r="R161" s="39" t="str">
        <f t="shared" si="14"/>
        <v/>
      </c>
      <c r="S161" s="39" t="str">
        <f t="shared" si="15"/>
        <v/>
      </c>
      <c r="T161" s="112" t="str">
        <f>IF(ISBLANK(A161),"",IF(ISNA(VLOOKUP(VLOOKUP($A161,Légende!$H:$J,3,FALSE),NOM_CM2,1,FALSE)),"AJOUTER L'ÉCOLE DANS LA SECTION 2",""))</f>
        <v/>
      </c>
    </row>
    <row r="162" spans="16:20" x14ac:dyDescent="0.2">
      <c r="T162" s="112" t="str">
        <f>IF(ISBLANK(A162),"",IF(ISNA(VLOOKUP(VLOOKUP($A162,Légende!$H:$J,3,FALSE),NOM_CM2,1,FALSE)),"AJOUTER L'ÉCOLE DANS LA SECTION 2",""))</f>
        <v/>
      </c>
    </row>
    <row r="163" spans="16:20" x14ac:dyDescent="0.2">
      <c r="T163" s="112" t="str">
        <f>IF(ISBLANK(A163),"",IF(ISNA(VLOOKUP(VLOOKUP($A163,Légende!$H:$J,3,FALSE),NOM_CM2,1,FALSE)),"AJOUTER L'ÉCOLE DANS LA SECTION 2",""))</f>
        <v/>
      </c>
    </row>
    <row r="164" spans="16:20" x14ac:dyDescent="0.2">
      <c r="T164" s="112" t="str">
        <f>IF(ISBLANK(A164),"",IF(ISNA(VLOOKUP(VLOOKUP($A164,Légende!$H:$J,3,FALSE),NOM_CM2,1,FALSE)),"AJOUTER L'ÉCOLE DANS LA SECTION 2",""))</f>
        <v/>
      </c>
    </row>
    <row r="165" spans="16:20" x14ac:dyDescent="0.2">
      <c r="T165" s="112" t="str">
        <f>IF(ISBLANK(A165),"",IF(ISNA(VLOOKUP(VLOOKUP($A165,Légende!$H:$J,3,FALSE),NOM_CM2,1,FALSE)),"AJOUTER L'ÉCOLE DANS LA SECTION 2",""))</f>
        <v/>
      </c>
    </row>
    <row r="166" spans="16:20" x14ac:dyDescent="0.2">
      <c r="T166" s="112" t="str">
        <f>IF(ISBLANK(A166),"",IF(ISNA(VLOOKUP(VLOOKUP($A166,Légende!$H:$J,3,FALSE),NOM_CM2,1,FALSE)),"AJOUTER L'ÉCOLE DANS LA SECTION 2",""))</f>
        <v/>
      </c>
    </row>
    <row r="167" spans="16:20" x14ac:dyDescent="0.2">
      <c r="T167" s="112" t="str">
        <f>IF(ISBLANK(A167),"",IF(ISNA(VLOOKUP(VLOOKUP($A167,Légende!$H:$J,3,FALSE),NOM_CM2,1,FALSE)),"AJOUTER L'ÉCOLE DANS LA SECTION 2",""))</f>
        <v/>
      </c>
    </row>
    <row r="168" spans="16:20" x14ac:dyDescent="0.2">
      <c r="T168" s="112" t="str">
        <f>IF(ISBLANK(A168),"",IF(ISNA(VLOOKUP(VLOOKUP($A168,Légende!$H:$J,3,FALSE),NOM_CM2,1,FALSE)),"AJOUTER L'ÉCOLE DANS LA SECTION 2",""))</f>
        <v/>
      </c>
    </row>
    <row r="169" spans="16:20" x14ac:dyDescent="0.2">
      <c r="T169" s="112" t="str">
        <f>IF(ISBLANK(A169),"",IF(ISNA(VLOOKUP(VLOOKUP($A169,Légende!$H:$J,3,FALSE),NOM_CM2,1,FALSE)),"AJOUTER L'ÉCOLE DANS LA SECTION 2",""))</f>
        <v/>
      </c>
    </row>
    <row r="170" spans="16:20" x14ac:dyDescent="0.2">
      <c r="T170" s="112" t="str">
        <f>IF(ISBLANK(A170),"",IF(ISNA(VLOOKUP(VLOOKUP($A170,Légende!$H:$J,3,FALSE),NOM_CM2,1,FALSE)),"AJOUTER L'ÉCOLE DANS LA SECTION 2",""))</f>
        <v/>
      </c>
    </row>
    <row r="171" spans="16:20" x14ac:dyDescent="0.2">
      <c r="T171" s="112" t="str">
        <f>IF(ISBLANK(A171),"",IF(ISNA(VLOOKUP(VLOOKUP($A171,Légende!$H:$J,3,FALSE),NOM_CM2,1,FALSE)),"AJOUTER L'ÉCOLE DANS LA SECTION 2",""))</f>
        <v/>
      </c>
    </row>
    <row r="172" spans="16:20" x14ac:dyDescent="0.2">
      <c r="T172" s="112" t="str">
        <f>IF(ISBLANK(A172),"",IF(ISNA(VLOOKUP(VLOOKUP($A172,Légende!$H:$J,3,FALSE),NOM_CM2,1,FALSE)),"AJOUTER L'ÉCOLE DANS LA SECTION 2",""))</f>
        <v/>
      </c>
    </row>
    <row r="173" spans="16:20" x14ac:dyDescent="0.2">
      <c r="T173" s="112" t="str">
        <f>IF(ISBLANK(A173),"",IF(ISNA(VLOOKUP(VLOOKUP($A173,Légende!$H:$J,3,FALSE),NOM_CM2,1,FALSE)),"AJOUTER L'ÉCOLE DANS LA SECTION 2",""))</f>
        <v/>
      </c>
    </row>
    <row r="174" spans="16:20" x14ac:dyDescent="0.2">
      <c r="T174" s="112" t="str">
        <f>IF(ISBLANK(A174),"",IF(ISNA(VLOOKUP(VLOOKUP($A174,Légende!$H:$J,3,FALSE),NOM_CM2,1,FALSE)),"AJOUTER L'ÉCOLE DANS LA SECTION 2",""))</f>
        <v/>
      </c>
    </row>
    <row r="175" spans="16:20" x14ac:dyDescent="0.2">
      <c r="T175" s="112" t="str">
        <f>IF(ISBLANK(A175),"",IF(ISNA(VLOOKUP(VLOOKUP($A175,Légende!$H:$J,3,FALSE),NOM_CM2,1,FALSE)),"AJOUTER L'ÉCOLE DANS LA SECTION 2",""))</f>
        <v/>
      </c>
    </row>
    <row r="176" spans="16:20" x14ac:dyDescent="0.2">
      <c r="T176" s="112" t="str">
        <f>IF(ISBLANK(A176),"",IF(ISNA(VLOOKUP(VLOOKUP($A176,Légende!$H:$J,3,FALSE),NOM_CM2,1,FALSE)),"AJOUTER L'ÉCOLE DANS LA SECTION 2",""))</f>
        <v/>
      </c>
    </row>
    <row r="177" spans="20:20" x14ac:dyDescent="0.2">
      <c r="T177" s="112" t="str">
        <f>IF(ISBLANK(A177),"",IF(ISNA(VLOOKUP(VLOOKUP($A177,Légende!$H:$J,3,FALSE),NOM_CM2,1,FALSE)),"AJOUTER L'ÉCOLE DANS LA SECTION 2",""))</f>
        <v/>
      </c>
    </row>
  </sheetData>
  <autoFilter ref="A4:S58" xr:uid="{00000000-0009-0000-0000-00000E000000}"/>
  <sortState xmlns:xlrd2="http://schemas.microsoft.com/office/spreadsheetml/2017/richdata2" ref="A5:V59">
    <sortCondition descending="1" ref="M5:M59"/>
  </sortState>
  <mergeCells count="12">
    <mergeCell ref="I1:I2"/>
    <mergeCell ref="P1:R2"/>
    <mergeCell ref="S1:S2"/>
    <mergeCell ref="A1:A2"/>
    <mergeCell ref="J1:L2"/>
    <mergeCell ref="M1:M2"/>
    <mergeCell ref="B1:B2"/>
    <mergeCell ref="N1:N3"/>
    <mergeCell ref="C1:C2"/>
    <mergeCell ref="D1:E2"/>
    <mergeCell ref="F1:F2"/>
    <mergeCell ref="G1:H2"/>
  </mergeCells>
  <phoneticPr fontId="0" type="noConversion"/>
  <conditionalFormatting sqref="C5:M59">
    <cfRule type="expression" dxfId="19" priority="8">
      <formula>$A5=$A$1</formula>
    </cfRule>
  </conditionalFormatting>
  <conditionalFormatting sqref="N24 N59">
    <cfRule type="expression" dxfId="18" priority="234">
      <formula>$G24="x"</formula>
    </cfRule>
    <cfRule type="expression" dxfId="17" priority="235" stopIfTrue="1">
      <formula>N24=#REF!</formula>
    </cfRule>
  </conditionalFormatting>
  <conditionalFormatting sqref="N5:S23 A5:B59 O24:S24 N25:S58 O59:S59 A60:S188">
    <cfRule type="expression" dxfId="16" priority="2" stopIfTrue="1">
      <formula>$A5=$A$1</formula>
    </cfRule>
  </conditionalFormatting>
  <conditionalFormatting sqref="P24:S24">
    <cfRule type="expression" dxfId="15" priority="18">
      <formula>$M24&lt;&gt;""</formula>
    </cfRule>
  </conditionalFormatting>
  <conditionalFormatting sqref="P59:S59">
    <cfRule type="expression" dxfId="14" priority="23">
      <formula>$M59&lt;&gt;""</formula>
    </cfRule>
  </conditionalFormatting>
  <conditionalFormatting sqref="Y3:Y5">
    <cfRule type="expression" dxfId="13" priority="283" stopIfTrue="1">
      <formula>Y3=$M$64</formula>
    </cfRule>
  </conditionalFormatting>
  <pageMargins left="0.25" right="0.25" top="0.18" bottom="0.47" header="7.0000000000000007E-2" footer="0.4921259845"/>
  <pageSetup scale="89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1">
    <tabColor theme="7" tint="0.39997558519241921"/>
    <pageSetUpPr fitToPage="1"/>
  </sheetPr>
  <dimension ref="A1:V155"/>
  <sheetViews>
    <sheetView zoomScaleNormal="100" workbookViewId="0">
      <selection activeCell="G7" sqref="G7"/>
    </sheetView>
  </sheetViews>
  <sheetFormatPr baseColWidth="10" defaultRowHeight="15" x14ac:dyDescent="0.2"/>
  <cols>
    <col min="1" max="1" width="5.7109375" customWidth="1"/>
    <col min="2" max="2" width="27.140625" customWidth="1"/>
    <col min="3" max="12" width="5.7109375" customWidth="1"/>
    <col min="13" max="13" width="6.42578125" customWidth="1"/>
    <col min="14" max="14" width="15.7109375" style="140" customWidth="1"/>
    <col min="15" max="15" width="4.85546875" style="39" hidden="1" customWidth="1"/>
    <col min="16" max="16" width="3.85546875" customWidth="1"/>
    <col min="17" max="18" width="3.7109375" customWidth="1"/>
    <col min="19" max="19" width="4.140625" customWidth="1"/>
    <col min="20" max="20" width="0" hidden="1" customWidth="1"/>
    <col min="21" max="23" width="11.42578125" customWidth="1"/>
  </cols>
  <sheetData>
    <row r="1" spans="1:22" ht="13.5" customHeight="1" thickTop="1" x14ac:dyDescent="0.2">
      <c r="A1" s="272" t="str">
        <f>IF(ISNA(VLOOKUP("x",Légende!$G$3:$I$30,2,FALSE)),"AAA",VLOOKUP("x",Légende!$G$3:$I$30,2,FALSE))</f>
        <v>AAA</v>
      </c>
      <c r="B1" s="281" t="s">
        <v>39</v>
      </c>
      <c r="C1" s="281" t="s">
        <v>9</v>
      </c>
      <c r="D1" s="275" t="s">
        <v>365</v>
      </c>
      <c r="E1" s="277"/>
      <c r="F1" s="281" t="s">
        <v>11</v>
      </c>
      <c r="G1" s="275" t="s">
        <v>386</v>
      </c>
      <c r="H1" s="277"/>
      <c r="I1" s="281" t="s">
        <v>13</v>
      </c>
      <c r="J1" s="281" t="s">
        <v>14</v>
      </c>
      <c r="K1" s="281"/>
      <c r="L1" s="281"/>
      <c r="M1" s="293">
        <f>SUM(M5:M995)</f>
        <v>168</v>
      </c>
      <c r="N1" s="328" t="s">
        <v>42</v>
      </c>
      <c r="P1" s="275" t="s">
        <v>170</v>
      </c>
      <c r="Q1" s="276"/>
      <c r="R1" s="277"/>
      <c r="S1" s="281" t="str">
        <f>IF(COUNTIF(A5:A165,A1)=0,"",COUNTIF(A5:A165,A1))</f>
        <v/>
      </c>
    </row>
    <row r="2" spans="1:22" ht="15.75" customHeight="1" thickBot="1" x14ac:dyDescent="0.25">
      <c r="A2" s="272"/>
      <c r="B2" s="282"/>
      <c r="C2" s="286"/>
      <c r="D2" s="278"/>
      <c r="E2" s="280"/>
      <c r="F2" s="286"/>
      <c r="G2" s="278"/>
      <c r="H2" s="280"/>
      <c r="I2" s="286"/>
      <c r="J2" s="282"/>
      <c r="K2" s="282"/>
      <c r="L2" s="282"/>
      <c r="M2" s="294"/>
      <c r="N2" s="329"/>
      <c r="P2" s="278"/>
      <c r="Q2" s="279"/>
      <c r="R2" s="280"/>
      <c r="S2" s="286"/>
    </row>
    <row r="3" spans="1:22" ht="16.5" thickBot="1" x14ac:dyDescent="0.25">
      <c r="A3" s="39" t="s">
        <v>91</v>
      </c>
      <c r="B3" s="196" t="s">
        <v>0</v>
      </c>
      <c r="C3" s="197" t="s">
        <v>1</v>
      </c>
      <c r="D3" s="198" t="s">
        <v>2</v>
      </c>
      <c r="E3" s="199" t="s">
        <v>3</v>
      </c>
      <c r="F3" s="197" t="s">
        <v>1</v>
      </c>
      <c r="G3" s="198" t="s">
        <v>2</v>
      </c>
      <c r="H3" s="199" t="s">
        <v>3</v>
      </c>
      <c r="I3" s="197" t="s">
        <v>1</v>
      </c>
      <c r="J3" s="200" t="s">
        <v>1</v>
      </c>
      <c r="K3" s="198" t="s">
        <v>2</v>
      </c>
      <c r="L3" s="199" t="s">
        <v>3</v>
      </c>
      <c r="M3" s="202" t="s">
        <v>4</v>
      </c>
      <c r="N3" s="330"/>
      <c r="P3" s="192" t="s">
        <v>1</v>
      </c>
      <c r="Q3" s="193" t="s">
        <v>2</v>
      </c>
      <c r="R3" s="194" t="s">
        <v>3</v>
      </c>
      <c r="S3" s="195" t="s">
        <v>4</v>
      </c>
    </row>
    <row r="4" spans="1:22" ht="15.75" x14ac:dyDescent="0.25">
      <c r="B4" s="26"/>
      <c r="C4" s="182"/>
      <c r="D4" s="27"/>
      <c r="E4" s="27"/>
      <c r="F4" s="182"/>
      <c r="G4" s="27"/>
      <c r="H4" s="27"/>
      <c r="I4" s="182"/>
      <c r="J4" s="28"/>
      <c r="K4" s="28"/>
      <c r="L4" s="28"/>
      <c r="M4" s="28"/>
      <c r="N4" s="138"/>
    </row>
    <row r="5" spans="1:22" ht="15.75" x14ac:dyDescent="0.25">
      <c r="A5" s="33" t="s">
        <v>163</v>
      </c>
      <c r="B5" s="56" t="s">
        <v>395</v>
      </c>
      <c r="C5" s="180">
        <v>54</v>
      </c>
      <c r="D5" s="178"/>
      <c r="E5" s="180"/>
      <c r="F5" s="180"/>
      <c r="G5" s="178"/>
      <c r="H5" s="180"/>
      <c r="I5" s="180"/>
      <c r="J5" s="71">
        <f>SUM(C5)+F5+I5</f>
        <v>54</v>
      </c>
      <c r="K5" s="71">
        <f>SUM(D5)+G5</f>
        <v>0</v>
      </c>
      <c r="L5" s="71">
        <f>SUM(E5)+H5</f>
        <v>0</v>
      </c>
      <c r="M5" s="70">
        <f>SUM(J5)+K5+L5</f>
        <v>54</v>
      </c>
      <c r="N5" s="139" t="str">
        <f>IF(ISNA(VLOOKUP(A5,Légende!$H:$J,3,FALSE)),"",VLOOKUP(A5,Légende!$H:$J,3,FALSE))</f>
        <v>STE-MARIE</v>
      </c>
      <c r="P5" s="39">
        <f>IF(OR($J5="",$J5=0),"",RANK($J5,$J$5:$J$154,0))</f>
        <v>1</v>
      </c>
      <c r="Q5" s="39" t="str">
        <f>IF(OR($K5="",$K5=0),"",RANK($K5,$K$5:$K$154,0))</f>
        <v/>
      </c>
      <c r="R5" s="39" t="str">
        <f>IF(OR($L5="",$L5=0),"",RANK($L5,$L$5:$L$154,0))</f>
        <v/>
      </c>
      <c r="S5" s="39">
        <f>IF(OR($M5="",$M5=0),"",RANK($M5,$M$5:$M$154,0))</f>
        <v>1</v>
      </c>
      <c r="T5" s="112" t="str">
        <f>IF(ISBLANK(A5),"",IF(ISNA(VLOOKUP(VLOOKUP($A5,Légende!$H:$J,3,FALSE),NOM_CM2,1,FALSE)),"AJOUTER L'ÉCOLE DANS LA SECTION 2",""))</f>
        <v/>
      </c>
      <c r="V5" t="str">
        <f>IF(N5=VLOOKUP(N5,Centre!$R$18:$R$28,1,FALSE),"OK","ATTENTION")</f>
        <v>OK</v>
      </c>
    </row>
    <row r="6" spans="1:22" ht="15.75" x14ac:dyDescent="0.25">
      <c r="A6" s="33" t="s">
        <v>3</v>
      </c>
      <c r="B6" s="240" t="s">
        <v>509</v>
      </c>
      <c r="C6" s="180">
        <v>30</v>
      </c>
      <c r="D6" s="178"/>
      <c r="E6" s="180"/>
      <c r="F6" s="180"/>
      <c r="G6" s="178"/>
      <c r="H6" s="180"/>
      <c r="I6" s="180"/>
      <c r="J6" s="71">
        <f>SUM(C6)+F6+I6</f>
        <v>30</v>
      </c>
      <c r="K6" s="71">
        <f>SUM(D6)+G6</f>
        <v>0</v>
      </c>
      <c r="L6" s="71">
        <f>SUM(E6)+H6</f>
        <v>0</v>
      </c>
      <c r="M6" s="70">
        <f>SUM(J6)+K6+L6</f>
        <v>30</v>
      </c>
      <c r="N6" s="139" t="str">
        <f>IF(ISNA(VLOOKUP(A6,Légende!$H:$J,3,FALSE)),"",VLOOKUP(A6,Légende!$H:$J,3,FALSE))</f>
        <v>DU BOSQUET</v>
      </c>
      <c r="P6" s="334">
        <f>IF(OR($J6="",$J6=0),"",RANK($J6,$J$5:$J$153,0))</f>
        <v>2</v>
      </c>
      <c r="Q6" s="334" t="str">
        <f>IF(OR($K6="",$K6=0),"",RANK($K6,$K$5:$K$153,0))</f>
        <v/>
      </c>
      <c r="R6" s="334" t="str">
        <f>IF(OR($L6="",$L6=0),"",RANK($L6,$L$5:$L$153,0))</f>
        <v/>
      </c>
      <c r="S6" s="334">
        <f>IF(OR($M6="",$M6=0),"",RANK($M6,$M$5:$M$153,0))</f>
        <v>2</v>
      </c>
      <c r="T6" s="112"/>
      <c r="V6" t="str">
        <f>IF(N6=VLOOKUP(N6,Centre!$R$18:$R$28,1,FALSE),"OK","ATTENTION")</f>
        <v>OK</v>
      </c>
    </row>
    <row r="7" spans="1:22" ht="15.75" x14ac:dyDescent="0.25">
      <c r="A7" s="33" t="s">
        <v>107</v>
      </c>
      <c r="B7" s="55" t="s">
        <v>774</v>
      </c>
      <c r="C7" s="180">
        <v>29</v>
      </c>
      <c r="D7" s="178"/>
      <c r="E7" s="180"/>
      <c r="F7" s="180"/>
      <c r="G7" s="178"/>
      <c r="H7" s="180"/>
      <c r="I7" s="180"/>
      <c r="J7" s="71">
        <f>SUM(C7)+F7+I7</f>
        <v>29</v>
      </c>
      <c r="K7" s="71">
        <f>SUM(D7)+G7</f>
        <v>0</v>
      </c>
      <c r="L7" s="71">
        <f>SUM(E7)+H7</f>
        <v>0</v>
      </c>
      <c r="M7" s="70">
        <f>SUM(J7)+K7+L7</f>
        <v>29</v>
      </c>
      <c r="N7" s="139" t="str">
        <f>IF(ISNA(VLOOKUP(A7,Légende!$H:$J,3,FALSE)),"",VLOOKUP(A7,Légende!$H:$J,3,FALSE))</f>
        <v>JEAN-RAIMBAULT</v>
      </c>
      <c r="P7" s="333">
        <f>IF(OR($J7="",$J7=0),"",RANK($J7,$J$5:$J$179,0))</f>
        <v>3</v>
      </c>
      <c r="Q7" s="333" t="str">
        <f>IF(OR($K7="",$K7=0),"",RANK($K7,$K$5:$K$179,0))</f>
        <v/>
      </c>
      <c r="R7" s="333" t="str">
        <f>IF(OR($L7="",$L7=0),"",RANK($L7,$L$5:$L$179,0))</f>
        <v/>
      </c>
      <c r="S7" s="333">
        <f>IF(OR($M7="",$M7=0),"",RANK($M7,$M$5:$M$179,0))</f>
        <v>3</v>
      </c>
      <c r="T7" s="112"/>
      <c r="V7" t="str">
        <f>IF(N7=VLOOKUP(N7,Centre!$N$18:$N$27,1,FALSE),"OK","ATTENTION")</f>
        <v>OK</v>
      </c>
    </row>
    <row r="8" spans="1:22" ht="15.75" x14ac:dyDescent="0.25">
      <c r="A8" s="33" t="s">
        <v>25</v>
      </c>
      <c r="B8" s="56" t="s">
        <v>793</v>
      </c>
      <c r="C8" s="180">
        <v>28</v>
      </c>
      <c r="D8" s="178"/>
      <c r="E8" s="180"/>
      <c r="F8" s="180"/>
      <c r="G8" s="178"/>
      <c r="H8" s="180"/>
      <c r="I8" s="180"/>
      <c r="J8" s="71">
        <f>SUM(C8)+F8+I8</f>
        <v>28</v>
      </c>
      <c r="K8" s="71">
        <f>SUM(D8)+G8</f>
        <v>0</v>
      </c>
      <c r="L8" s="71">
        <f>SUM(E8)+H8</f>
        <v>0</v>
      </c>
      <c r="M8" s="70">
        <f>SUM(J8)+K8+L8</f>
        <v>28</v>
      </c>
      <c r="N8" s="139" t="str">
        <f>IF(ISNA(VLOOKUP(A8,Légende!$H:$J,3,FALSE)),"",VLOOKUP(A8,Légende!$H:$J,3,FALSE))</f>
        <v>TANDEM</v>
      </c>
      <c r="P8" s="111">
        <f>IF(OR($J8="",$J8=0),"",RANK($J8,$J$5:$J$157,0))</f>
        <v>4</v>
      </c>
      <c r="Q8" s="111" t="str">
        <f>IF(OR($K8="",$K8=0),"",RANK($K8,$K$5:$K$157,0))</f>
        <v/>
      </c>
      <c r="R8" s="111" t="str">
        <f>IF(OR($L8="",$L8=0),"",RANK($L8,$L$5:$L$157,0))</f>
        <v/>
      </c>
      <c r="S8" s="111">
        <f>IF(OR($M8="",$M8=0),"",RANK($M8,$M$5:$M$157,0))</f>
        <v>4</v>
      </c>
      <c r="T8" s="112" t="str">
        <f>IF(ISBLANK(A8),"",IF(ISNA(VLOOKUP(VLOOKUP($A8,Légende!$H:$J,3,FALSE),NOM_CM2,1,FALSE)),"AJOUTER L'ÉCOLE DANS LA SECTION 2",""))</f>
        <v/>
      </c>
      <c r="V8" t="str">
        <f>IF(N8=VLOOKUP(N8,Centre!$N$18:$N$27,1,FALSE),"OK","ATTENTION")</f>
        <v>OK</v>
      </c>
    </row>
    <row r="9" spans="1:22" ht="16.5" thickBot="1" x14ac:dyDescent="0.3">
      <c r="A9" s="33" t="s">
        <v>107</v>
      </c>
      <c r="B9" s="68" t="s">
        <v>773</v>
      </c>
      <c r="C9" s="242">
        <v>27</v>
      </c>
      <c r="D9" s="248"/>
      <c r="E9" s="242"/>
      <c r="F9" s="242"/>
      <c r="G9" s="248"/>
      <c r="H9" s="242"/>
      <c r="I9" s="242"/>
      <c r="J9" s="246">
        <f>SUM(C9)+F9+I9</f>
        <v>27</v>
      </c>
      <c r="K9" s="246">
        <f>SUM(D9)+G9</f>
        <v>0</v>
      </c>
      <c r="L9" s="246">
        <f>SUM(E9)+H9</f>
        <v>0</v>
      </c>
      <c r="M9" s="247">
        <f>SUM(J9)+K9+L9</f>
        <v>27</v>
      </c>
      <c r="N9" s="139" t="str">
        <f>IF(ISNA(VLOOKUP(A9,Légende!$H:$J,3,FALSE)),"",VLOOKUP(A9,Légende!$H:$J,3,FALSE))</f>
        <v>JEAN-RAIMBAULT</v>
      </c>
      <c r="P9" s="111">
        <f>IF(OR($J9="",$J9=0),"",RANK($J9,$J$5:$J$179,0))</f>
        <v>5</v>
      </c>
      <c r="Q9" s="111" t="str">
        <f>IF(OR($K9="",$K9=0),"",RANK($K9,$K$5:$K$179,0))</f>
        <v/>
      </c>
      <c r="R9" s="111" t="str">
        <f>IF(OR($L9="",$L9=0),"",RANK($L9,$L$5:$L$179,0))</f>
        <v/>
      </c>
      <c r="S9" s="111">
        <f>IF(OR($M9="",$M9=0),"",RANK($M9,$M$5:$M$179,0))</f>
        <v>5</v>
      </c>
      <c r="T9" s="112"/>
      <c r="V9" t="str">
        <f>IF(N9=VLOOKUP(N9,Centre!$N$18:$N$27,1,FALSE),"OK","ATTENTION")</f>
        <v>OK</v>
      </c>
    </row>
    <row r="10" spans="1:22" ht="15.75" x14ac:dyDescent="0.25">
      <c r="A10" s="132" t="s">
        <v>17</v>
      </c>
      <c r="B10" s="56" t="s">
        <v>538</v>
      </c>
      <c r="C10" s="212"/>
      <c r="D10" s="213"/>
      <c r="E10" s="212"/>
      <c r="F10" s="212"/>
      <c r="G10" s="213"/>
      <c r="H10" s="212"/>
      <c r="I10" s="212"/>
      <c r="J10" s="226">
        <f>SUM(C10)+F10+I10</f>
        <v>0</v>
      </c>
      <c r="K10" s="226">
        <f>SUM(D10)+G10</f>
        <v>0</v>
      </c>
      <c r="L10" s="226">
        <f>SUM(E10)+H10</f>
        <v>0</v>
      </c>
      <c r="M10" s="6">
        <f>SUM(J10)+K10+L10</f>
        <v>0</v>
      </c>
      <c r="N10" s="139" t="str">
        <f>IF(ISNA(VLOOKUP(A10,Légende!$H:$J,3,FALSE)),"",VLOOKUP(A10,Légende!$H:$J,3,FALSE))</f>
        <v>LA SAMARE</v>
      </c>
      <c r="P10" s="111" t="str">
        <f>IF(OR($J10="",$J10=0),"",RANK($J10,$J$5:$J$27,0))</f>
        <v/>
      </c>
      <c r="Q10" s="111" t="str">
        <f>IF(OR($K10="",$K10=0),"",RANK($K10,$K$5:$K$27,0))</f>
        <v/>
      </c>
      <c r="R10" s="111" t="str">
        <f>IF(OR($L10="",$L10=0),"",RANK($L10,$L$5:$L$27,0))</f>
        <v/>
      </c>
      <c r="S10" s="111" t="str">
        <f>IF(OR($M10="",$M10=0),"",RANK($M10,$M$5:$M$27,0))</f>
        <v/>
      </c>
      <c r="T10" s="112" t="str">
        <f>IF(ISBLANK(A10),"",IF(ISNA(VLOOKUP(VLOOKUP($A10,Légende!$H:$J,3,FALSE),NOM_CF2,1,FALSE)),"AJOUTER L'ÉCOLE DANS LA SECTION 2",""))</f>
        <v/>
      </c>
      <c r="V10" t="str">
        <f>IF(N10=VLOOKUP(N10,Centre!$R$6:$R$16,1,FALSE),"OK","ATTENTION")</f>
        <v>OK</v>
      </c>
    </row>
    <row r="11" spans="1:22" ht="15.75" x14ac:dyDescent="0.25">
      <c r="A11" s="132" t="s">
        <v>17</v>
      </c>
      <c r="B11" s="56" t="s">
        <v>696</v>
      </c>
      <c r="C11" s="180"/>
      <c r="D11" s="178"/>
      <c r="E11" s="180"/>
      <c r="F11" s="180"/>
      <c r="G11" s="178"/>
      <c r="H11" s="180"/>
      <c r="I11" s="180"/>
      <c r="J11" s="71">
        <f>SUM(C11)+F11+I11</f>
        <v>0</v>
      </c>
      <c r="K11" s="71">
        <f>SUM(D11)+G11</f>
        <v>0</v>
      </c>
      <c r="L11" s="71">
        <f>SUM(E11)+H11</f>
        <v>0</v>
      </c>
      <c r="M11" s="70">
        <f>SUM(J11)+K11+L11</f>
        <v>0</v>
      </c>
      <c r="N11" s="139" t="str">
        <f>IF(ISNA(VLOOKUP(A11,Légende!$H:$J,3,FALSE)),"",VLOOKUP(A11,Légende!$H:$J,3,FALSE))</f>
        <v>LA SAMARE</v>
      </c>
      <c r="P11" s="111" t="str">
        <f>IF(OR($J11="",$J11=0),"",RANK($J11,$J$5:$J$27,0))</f>
        <v/>
      </c>
      <c r="Q11" s="111" t="str">
        <f>IF(OR($K11="",$K11=0),"",RANK($K11,$K$5:$K$27,0))</f>
        <v/>
      </c>
      <c r="R11" s="111" t="str">
        <f>IF(OR($L11="",$L11=0),"",RANK($L11,$L$5:$L$27,0))</f>
        <v/>
      </c>
      <c r="S11" s="111" t="str">
        <f>IF(OR($M11="",$M11=0),"",RANK($M11,$M$5:$M$27,0))</f>
        <v/>
      </c>
      <c r="T11" s="112" t="str">
        <f>IF(ISBLANK(A11),"",IF(ISNA(VLOOKUP(VLOOKUP($A11,Légende!$H:$J,3,FALSE),NOM_CF2,1,FALSE)),"AJOUTER L'ÉCOLE DANS LA SECTION 2",""))</f>
        <v/>
      </c>
      <c r="V11" t="str">
        <f>IF(N11=VLOOKUP(N11,Centre!$R$6:$R$16,1,FALSE),"OK","ATTENTION")</f>
        <v>OK</v>
      </c>
    </row>
    <row r="12" spans="1:22" ht="15.75" x14ac:dyDescent="0.25">
      <c r="A12" s="33" t="s">
        <v>3</v>
      </c>
      <c r="B12" s="239" t="s">
        <v>749</v>
      </c>
      <c r="C12" s="180"/>
      <c r="D12" s="178"/>
      <c r="E12" s="180"/>
      <c r="F12" s="180"/>
      <c r="G12" s="178"/>
      <c r="H12" s="180"/>
      <c r="I12" s="180"/>
      <c r="J12" s="71">
        <f>SUM(C12)+F12+I12</f>
        <v>0</v>
      </c>
      <c r="K12" s="71">
        <f>SUM(D12)+G12</f>
        <v>0</v>
      </c>
      <c r="L12" s="71">
        <f>SUM(E12)+H12</f>
        <v>0</v>
      </c>
      <c r="M12" s="70">
        <f>SUM(J12)+K12+L12</f>
        <v>0</v>
      </c>
      <c r="N12" s="139" t="str">
        <f>IF(ISNA(VLOOKUP(A12,Légende!$H:$J,3,FALSE)),"",VLOOKUP(A12,Légende!$H:$J,3,FALSE))</f>
        <v>DU BOSQUET</v>
      </c>
      <c r="P12" s="220" t="str">
        <f>IF(OR($J12="",$J12=0),"",RANK($J12,$J$5:$J$153,0))</f>
        <v/>
      </c>
      <c r="Q12" s="220" t="str">
        <f>IF(OR($K12="",$K12=0),"",RANK($K12,$K$5:$K$153,0))</f>
        <v/>
      </c>
      <c r="R12" s="220" t="str">
        <f>IF(OR($L12="",$L12=0),"",RANK($L12,$L$5:$L$153,0))</f>
        <v/>
      </c>
      <c r="S12" s="220" t="str">
        <f>IF(OR($M12="",$M12=0),"",RANK($M12,$M$5:$M$153,0))</f>
        <v/>
      </c>
      <c r="T12" s="112"/>
      <c r="V12" t="str">
        <f>IF(N12=VLOOKUP(N12,Centre!$R$18:$R$28,1,FALSE),"OK","ATTENTION")</f>
        <v>OK</v>
      </c>
    </row>
    <row r="13" spans="1:22" ht="15.75" x14ac:dyDescent="0.25">
      <c r="A13" s="33"/>
      <c r="B13" s="3"/>
      <c r="C13" s="2"/>
      <c r="D13" s="2"/>
      <c r="E13" s="2"/>
      <c r="F13" s="2"/>
      <c r="G13" s="2"/>
      <c r="H13" s="2"/>
      <c r="I13" s="2"/>
      <c r="J13" s="18"/>
      <c r="K13" s="18"/>
      <c r="L13" s="18"/>
      <c r="M13" s="18"/>
      <c r="N13" s="138"/>
      <c r="P13" s="39" t="str">
        <f t="shared" ref="P13:P44" si="0">IF($J13="","",RANK($J13,$J$5:$J$136,0))</f>
        <v/>
      </c>
      <c r="Q13" s="39" t="str">
        <f t="shared" ref="Q13:Q44" si="1">IF($K13="","",RANK($K13,$K$5:$K$136,0))</f>
        <v/>
      </c>
      <c r="R13" s="39" t="str">
        <f t="shared" ref="R13:R44" si="2">IF($L13="","",RANK($L13,$L$5:$L$136,0))</f>
        <v/>
      </c>
      <c r="S13" s="39" t="str">
        <f t="shared" ref="S13:S44" si="3">IF($M13="","",RANK($M13,$M$5:$M$136,0))</f>
        <v/>
      </c>
      <c r="T13" s="112" t="str">
        <f>IF(ISBLANK(A13),"",IF(ISNA(VLOOKUP(VLOOKUP($A13,Légende!$H:$J,3,FALSE),NOM_JF2,1,FALSE)),"AJOUTER L'ÉCOLE DANS LA SECTION 2",""))</f>
        <v/>
      </c>
    </row>
    <row r="14" spans="1:22" ht="15.75" x14ac:dyDescent="0.25">
      <c r="A14" s="33"/>
      <c r="B14" s="3"/>
      <c r="C14" s="2"/>
      <c r="D14" s="2"/>
      <c r="E14" s="2"/>
      <c r="F14" s="2"/>
      <c r="G14" s="2"/>
      <c r="H14" s="2"/>
      <c r="I14" s="2"/>
      <c r="J14" s="18"/>
      <c r="K14" s="18"/>
      <c r="L14" s="18"/>
      <c r="M14" s="18"/>
      <c r="N14" s="138"/>
      <c r="P14" s="39" t="str">
        <f t="shared" si="0"/>
        <v/>
      </c>
      <c r="Q14" s="39" t="str">
        <f t="shared" si="1"/>
        <v/>
      </c>
      <c r="R14" s="39" t="str">
        <f t="shared" si="2"/>
        <v/>
      </c>
      <c r="S14" s="39" t="str">
        <f t="shared" si="3"/>
        <v/>
      </c>
      <c r="T14" s="112" t="str">
        <f>IF(ISBLANK(A14),"",IF(ISNA(VLOOKUP(VLOOKUP($A14,Légende!$H:$J,3,FALSE),NOM_JF2,1,FALSE)),"AJOUTER L'ÉCOLE DANS LA SECTION 2",""))</f>
        <v/>
      </c>
    </row>
    <row r="15" spans="1:22" ht="15.75" x14ac:dyDescent="0.25">
      <c r="A15" s="33"/>
      <c r="B15" s="3"/>
      <c r="C15" s="2"/>
      <c r="D15" s="2"/>
      <c r="E15" s="2"/>
      <c r="F15" s="2"/>
      <c r="G15" s="2"/>
      <c r="H15" s="2"/>
      <c r="I15" s="2"/>
      <c r="J15" s="18"/>
      <c r="K15" s="18"/>
      <c r="L15" s="18"/>
      <c r="M15" s="18"/>
      <c r="N15" s="138"/>
      <c r="P15" s="39" t="str">
        <f t="shared" si="0"/>
        <v/>
      </c>
      <c r="Q15" s="39" t="str">
        <f t="shared" si="1"/>
        <v/>
      </c>
      <c r="R15" s="39" t="str">
        <f t="shared" si="2"/>
        <v/>
      </c>
      <c r="S15" s="39" t="str">
        <f t="shared" si="3"/>
        <v/>
      </c>
      <c r="T15" s="112" t="str">
        <f>IF(ISBLANK(A15),"",IF(ISNA(VLOOKUP(VLOOKUP($A15,Légende!$H:$J,3,FALSE),NOM_JF2,1,FALSE)),"AJOUTER L'ÉCOLE DANS LA SECTION 2",""))</f>
        <v/>
      </c>
    </row>
    <row r="16" spans="1:22" ht="15.75" x14ac:dyDescent="0.25">
      <c r="A16" s="33"/>
      <c r="B16" s="3"/>
      <c r="C16" s="2"/>
      <c r="D16" s="2"/>
      <c r="E16" s="2"/>
      <c r="F16" s="2"/>
      <c r="G16" s="2"/>
      <c r="H16" s="2"/>
      <c r="I16" s="2"/>
      <c r="J16" s="18"/>
      <c r="K16" s="18"/>
      <c r="L16" s="18"/>
      <c r="M16" s="18"/>
      <c r="N16" s="138"/>
      <c r="P16" s="39" t="str">
        <f t="shared" si="0"/>
        <v/>
      </c>
      <c r="Q16" s="39" t="str">
        <f t="shared" si="1"/>
        <v/>
      </c>
      <c r="R16" s="39" t="str">
        <f t="shared" si="2"/>
        <v/>
      </c>
      <c r="S16" s="39" t="str">
        <f t="shared" si="3"/>
        <v/>
      </c>
      <c r="T16" s="112" t="str">
        <f>IF(ISBLANK(A16),"",IF(ISNA(VLOOKUP(VLOOKUP($A16,Légende!$H:$J,3,FALSE),NOM_JF2,1,FALSE)),"AJOUTER L'ÉCOLE DANS LA SECTION 2",""))</f>
        <v/>
      </c>
    </row>
    <row r="17" spans="1:20" ht="15.75" x14ac:dyDescent="0.25">
      <c r="A17" s="33"/>
      <c r="B17" s="3"/>
      <c r="C17" s="2"/>
      <c r="D17" s="2"/>
      <c r="E17" s="2"/>
      <c r="F17" s="2"/>
      <c r="G17" s="2"/>
      <c r="H17" s="2"/>
      <c r="I17" s="2"/>
      <c r="J17" s="18"/>
      <c r="K17" s="18"/>
      <c r="L17" s="18"/>
      <c r="M17" s="18"/>
      <c r="N17" s="138"/>
      <c r="P17" s="39" t="str">
        <f t="shared" si="0"/>
        <v/>
      </c>
      <c r="Q17" s="39" t="str">
        <f t="shared" si="1"/>
        <v/>
      </c>
      <c r="R17" s="39" t="str">
        <f t="shared" si="2"/>
        <v/>
      </c>
      <c r="S17" s="39" t="str">
        <f t="shared" si="3"/>
        <v/>
      </c>
      <c r="T17" s="112" t="str">
        <f>IF(ISBLANK(A17),"",IF(ISNA(VLOOKUP(VLOOKUP($A17,Légende!$H:$J,3,FALSE),NOM_JF2,1,FALSE)),"AJOUTER L'ÉCOLE DANS LA SECTION 2",""))</f>
        <v/>
      </c>
    </row>
    <row r="18" spans="1:20" ht="15.75" x14ac:dyDescent="0.25">
      <c r="A18" s="33"/>
      <c r="B18" s="3"/>
      <c r="C18" s="2"/>
      <c r="D18" s="2"/>
      <c r="E18" s="2"/>
      <c r="F18" s="2"/>
      <c r="G18" s="2"/>
      <c r="H18" s="2"/>
      <c r="I18" s="2"/>
      <c r="J18" s="18"/>
      <c r="K18" s="18"/>
      <c r="L18" s="18"/>
      <c r="M18" s="18"/>
      <c r="N18" s="138"/>
      <c r="P18" s="39" t="str">
        <f t="shared" si="0"/>
        <v/>
      </c>
      <c r="Q18" s="39" t="str">
        <f t="shared" si="1"/>
        <v/>
      </c>
      <c r="R18" s="39" t="str">
        <f t="shared" si="2"/>
        <v/>
      </c>
      <c r="S18" s="39" t="str">
        <f t="shared" si="3"/>
        <v/>
      </c>
      <c r="T18" s="112" t="str">
        <f>IF(ISBLANK(A18),"",IF(ISNA(VLOOKUP(VLOOKUP($A18,Légende!$H:$J,3,FALSE),NOM_JF2,1,FALSE)),"AJOUTER L'ÉCOLE DANS LA SECTION 2",""))</f>
        <v/>
      </c>
    </row>
    <row r="19" spans="1:20" ht="15.75" x14ac:dyDescent="0.25">
      <c r="B19" s="3"/>
      <c r="C19" s="2"/>
      <c r="D19" s="2"/>
      <c r="E19" s="2"/>
      <c r="F19" s="2"/>
      <c r="G19" s="2"/>
      <c r="H19" s="2"/>
      <c r="I19" s="2"/>
      <c r="J19" s="18"/>
      <c r="K19" s="18"/>
      <c r="L19" s="18"/>
      <c r="M19" s="18"/>
      <c r="N19" s="138"/>
      <c r="P19" s="39" t="str">
        <f t="shared" si="0"/>
        <v/>
      </c>
      <c r="Q19" s="39" t="str">
        <f t="shared" si="1"/>
        <v/>
      </c>
      <c r="R19" s="39" t="str">
        <f t="shared" si="2"/>
        <v/>
      </c>
      <c r="S19" s="39" t="str">
        <f t="shared" si="3"/>
        <v/>
      </c>
      <c r="T19" s="112" t="str">
        <f>IF(ISBLANK(A19),"",IF(ISNA(VLOOKUP(VLOOKUP($A19,Légende!$H:$J,3,FALSE),NOM_JF2,1,FALSE)),"AJOUTER L'ÉCOLE DANS LA SECTION 2",""))</f>
        <v/>
      </c>
    </row>
    <row r="20" spans="1:20" ht="15.75" x14ac:dyDescent="0.25">
      <c r="B20" s="3"/>
      <c r="C20" s="2"/>
      <c r="D20" s="2"/>
      <c r="E20" s="2"/>
      <c r="F20" s="2"/>
      <c r="G20" s="2"/>
      <c r="H20" s="2"/>
      <c r="I20" s="2"/>
      <c r="J20" s="18"/>
      <c r="K20" s="18"/>
      <c r="L20" s="18"/>
      <c r="M20" s="18"/>
      <c r="N20" s="138"/>
      <c r="P20" s="39" t="str">
        <f t="shared" si="0"/>
        <v/>
      </c>
      <c r="Q20" s="39" t="str">
        <f t="shared" si="1"/>
        <v/>
      </c>
      <c r="R20" s="39" t="str">
        <f t="shared" si="2"/>
        <v/>
      </c>
      <c r="S20" s="39" t="str">
        <f t="shared" si="3"/>
        <v/>
      </c>
      <c r="T20" s="112" t="str">
        <f>IF(ISBLANK(A20),"",IF(ISNA(VLOOKUP(VLOOKUP($A20,Légende!$H:$J,3,FALSE),NOM_JF2,1,FALSE)),"AJOUTER L'ÉCOLE DANS LA SECTION 2",""))</f>
        <v/>
      </c>
    </row>
    <row r="21" spans="1:20" ht="15.75" x14ac:dyDescent="0.25">
      <c r="B21" s="3"/>
      <c r="C21" s="2"/>
      <c r="D21" s="2"/>
      <c r="E21" s="2"/>
      <c r="F21" s="2"/>
      <c r="G21" s="2"/>
      <c r="H21" s="2"/>
      <c r="I21" s="2"/>
      <c r="J21" s="18"/>
      <c r="K21" s="18"/>
      <c r="L21" s="18"/>
      <c r="M21" s="18"/>
      <c r="N21" s="138"/>
      <c r="P21" s="39" t="str">
        <f t="shared" si="0"/>
        <v/>
      </c>
      <c r="Q21" s="39" t="str">
        <f t="shared" si="1"/>
        <v/>
      </c>
      <c r="R21" s="39" t="str">
        <f t="shared" si="2"/>
        <v/>
      </c>
      <c r="S21" s="39" t="str">
        <f t="shared" si="3"/>
        <v/>
      </c>
      <c r="T21" s="112" t="str">
        <f>IF(ISBLANK(A21),"",IF(ISNA(VLOOKUP(VLOOKUP($A21,Légende!$H:$J,3,FALSE),NOM_JF2,1,FALSE)),"AJOUTER L'ÉCOLE DANS LA SECTION 2",""))</f>
        <v/>
      </c>
    </row>
    <row r="22" spans="1:20" ht="15.75" x14ac:dyDescent="0.25">
      <c r="B22" s="3"/>
      <c r="C22" s="2"/>
      <c r="D22" s="2"/>
      <c r="E22" s="2"/>
      <c r="F22" s="2"/>
      <c r="G22" s="2"/>
      <c r="H22" s="2"/>
      <c r="I22" s="2"/>
      <c r="J22" s="18"/>
      <c r="K22" s="18"/>
      <c r="L22" s="18"/>
      <c r="M22" s="18"/>
      <c r="N22" s="138"/>
      <c r="P22" s="39" t="str">
        <f t="shared" si="0"/>
        <v/>
      </c>
      <c r="Q22" s="39" t="str">
        <f t="shared" si="1"/>
        <v/>
      </c>
      <c r="R22" s="39" t="str">
        <f t="shared" si="2"/>
        <v/>
      </c>
      <c r="S22" s="39" t="str">
        <f t="shared" si="3"/>
        <v/>
      </c>
      <c r="T22" s="112" t="str">
        <f>IF(ISBLANK(A22),"",IF(ISNA(VLOOKUP(VLOOKUP($A22,Légende!$H:$J,3,FALSE),NOM_JF2,1,FALSE)),"AJOUTER L'ÉCOLE DANS LA SECTION 2",""))</f>
        <v/>
      </c>
    </row>
    <row r="23" spans="1:20" ht="15.75" x14ac:dyDescent="0.25">
      <c r="B23" s="3"/>
      <c r="C23" s="2"/>
      <c r="D23" s="2"/>
      <c r="E23" s="2"/>
      <c r="F23" s="2"/>
      <c r="G23" s="2"/>
      <c r="H23" s="2"/>
      <c r="I23" s="2"/>
      <c r="J23" s="18"/>
      <c r="K23" s="18"/>
      <c r="L23" s="18"/>
      <c r="M23" s="18"/>
      <c r="N23" s="138"/>
      <c r="P23" s="39" t="str">
        <f t="shared" si="0"/>
        <v/>
      </c>
      <c r="Q23" s="39" t="str">
        <f t="shared" si="1"/>
        <v/>
      </c>
      <c r="R23" s="39" t="str">
        <f t="shared" si="2"/>
        <v/>
      </c>
      <c r="S23" s="39" t="str">
        <f t="shared" si="3"/>
        <v/>
      </c>
      <c r="T23" s="112" t="str">
        <f>IF(ISBLANK(A23),"",IF(ISNA(VLOOKUP(VLOOKUP($A23,Légende!$H:$J,3,FALSE),NOM_JF2,1,FALSE)),"AJOUTER L'ÉCOLE DANS LA SECTION 2",""))</f>
        <v/>
      </c>
    </row>
    <row r="24" spans="1:20" ht="15.75" x14ac:dyDescent="0.25">
      <c r="B24" s="3"/>
      <c r="C24" s="2"/>
      <c r="D24" s="2"/>
      <c r="E24" s="2"/>
      <c r="F24" s="2"/>
      <c r="G24" s="2"/>
      <c r="H24" s="2"/>
      <c r="I24" s="2"/>
      <c r="J24" s="18"/>
      <c r="K24" s="18"/>
      <c r="L24" s="18"/>
      <c r="M24" s="18"/>
      <c r="N24" s="138"/>
      <c r="P24" s="39" t="str">
        <f t="shared" si="0"/>
        <v/>
      </c>
      <c r="Q24" s="39" t="str">
        <f t="shared" si="1"/>
        <v/>
      </c>
      <c r="R24" s="39" t="str">
        <f t="shared" si="2"/>
        <v/>
      </c>
      <c r="S24" s="39" t="str">
        <f t="shared" si="3"/>
        <v/>
      </c>
      <c r="T24" s="112" t="str">
        <f>IF(ISBLANK(A24),"",IF(ISNA(VLOOKUP(VLOOKUP($A24,Légende!$H:$J,3,FALSE),NOM_JF2,1,FALSE)),"AJOUTER L'ÉCOLE DANS LA SECTION 2",""))</f>
        <v/>
      </c>
    </row>
    <row r="25" spans="1:20" ht="15.75" x14ac:dyDescent="0.25">
      <c r="B25" s="3"/>
      <c r="C25" s="2"/>
      <c r="D25" s="2"/>
      <c r="E25" s="2"/>
      <c r="F25" s="2"/>
      <c r="G25" s="2"/>
      <c r="H25" s="2"/>
      <c r="I25" s="2"/>
      <c r="J25" s="18"/>
      <c r="K25" s="18"/>
      <c r="L25" s="18"/>
      <c r="M25" s="18"/>
      <c r="N25" s="138"/>
      <c r="P25" s="39" t="str">
        <f t="shared" si="0"/>
        <v/>
      </c>
      <c r="Q25" s="39" t="str">
        <f t="shared" si="1"/>
        <v/>
      </c>
      <c r="R25" s="39" t="str">
        <f t="shared" si="2"/>
        <v/>
      </c>
      <c r="S25" s="39" t="str">
        <f t="shared" si="3"/>
        <v/>
      </c>
      <c r="T25" s="112" t="str">
        <f>IF(ISBLANK(A25),"",IF(ISNA(VLOOKUP(VLOOKUP($A25,Légende!$H:$J,3,FALSE),NOM_JF2,1,FALSE)),"AJOUTER L'ÉCOLE DANS LA SECTION 2",""))</f>
        <v/>
      </c>
    </row>
    <row r="26" spans="1:20" ht="15.75" x14ac:dyDescent="0.25">
      <c r="B26" s="3"/>
      <c r="C26" s="2"/>
      <c r="D26" s="2"/>
      <c r="E26" s="2"/>
      <c r="F26" s="2"/>
      <c r="G26" s="2"/>
      <c r="H26" s="2"/>
      <c r="I26" s="2"/>
      <c r="J26" s="18"/>
      <c r="K26" s="18"/>
      <c r="L26" s="18"/>
      <c r="M26" s="18"/>
      <c r="N26" s="138"/>
      <c r="P26" s="39" t="str">
        <f t="shared" si="0"/>
        <v/>
      </c>
      <c r="Q26" s="39" t="str">
        <f t="shared" si="1"/>
        <v/>
      </c>
      <c r="R26" s="39" t="str">
        <f t="shared" si="2"/>
        <v/>
      </c>
      <c r="S26" s="39" t="str">
        <f t="shared" si="3"/>
        <v/>
      </c>
      <c r="T26" s="112" t="str">
        <f>IF(ISBLANK(A26),"",IF(ISNA(VLOOKUP(VLOOKUP($A26,Légende!$H:$J,3,FALSE),NOM_JF2,1,FALSE)),"AJOUTER L'ÉCOLE DANS LA SECTION 2",""))</f>
        <v/>
      </c>
    </row>
    <row r="27" spans="1:20" ht="15.75" x14ac:dyDescent="0.25">
      <c r="B27" s="3"/>
      <c r="C27" s="2"/>
      <c r="D27" s="2"/>
      <c r="E27" s="2"/>
      <c r="F27" s="2"/>
      <c r="G27" s="2"/>
      <c r="H27" s="2"/>
      <c r="I27" s="2"/>
      <c r="J27" s="18"/>
      <c r="K27" s="18"/>
      <c r="L27" s="18"/>
      <c r="M27" s="18"/>
      <c r="N27" s="138"/>
      <c r="P27" s="39" t="str">
        <f t="shared" si="0"/>
        <v/>
      </c>
      <c r="Q27" s="39" t="str">
        <f t="shared" si="1"/>
        <v/>
      </c>
      <c r="R27" s="39" t="str">
        <f t="shared" si="2"/>
        <v/>
      </c>
      <c r="S27" s="39" t="str">
        <f t="shared" si="3"/>
        <v/>
      </c>
      <c r="T27" s="112" t="str">
        <f>IF(ISBLANK(A27),"",IF(ISNA(VLOOKUP(VLOOKUP($A27,Légende!$H:$J,3,FALSE),NOM_JF2,1,FALSE)),"AJOUTER L'ÉCOLE DANS LA SECTION 2",""))</f>
        <v/>
      </c>
    </row>
    <row r="28" spans="1:20" ht="15.75" x14ac:dyDescent="0.25">
      <c r="B28" s="3"/>
      <c r="C28" s="2"/>
      <c r="D28" s="2"/>
      <c r="E28" s="2"/>
      <c r="F28" s="2"/>
      <c r="G28" s="2"/>
      <c r="H28" s="2"/>
      <c r="I28" s="2"/>
      <c r="J28" s="18"/>
      <c r="K28" s="18"/>
      <c r="L28" s="18"/>
      <c r="M28" s="18"/>
      <c r="N28" s="138"/>
      <c r="P28" s="39" t="str">
        <f t="shared" si="0"/>
        <v/>
      </c>
      <c r="Q28" s="39" t="str">
        <f t="shared" si="1"/>
        <v/>
      </c>
      <c r="R28" s="39" t="str">
        <f t="shared" si="2"/>
        <v/>
      </c>
      <c r="S28" s="39" t="str">
        <f t="shared" si="3"/>
        <v/>
      </c>
      <c r="T28" s="112" t="str">
        <f>IF(ISBLANK(A28),"",IF(ISNA(VLOOKUP(VLOOKUP($A28,Légende!$H:$J,3,FALSE),NOM_JF2,1,FALSE)),"AJOUTER L'ÉCOLE DANS LA SECTION 2",""))</f>
        <v/>
      </c>
    </row>
    <row r="29" spans="1:20" ht="15.75" x14ac:dyDescent="0.25">
      <c r="B29" s="3"/>
      <c r="C29" s="2"/>
      <c r="D29" s="2"/>
      <c r="E29" s="2"/>
      <c r="F29" s="2"/>
      <c r="G29" s="2"/>
      <c r="H29" s="2"/>
      <c r="I29" s="2"/>
      <c r="J29" s="18"/>
      <c r="K29" s="18"/>
      <c r="L29" s="18"/>
      <c r="M29" s="18"/>
      <c r="N29" s="138"/>
      <c r="P29" s="39" t="str">
        <f t="shared" si="0"/>
        <v/>
      </c>
      <c r="Q29" s="39" t="str">
        <f t="shared" si="1"/>
        <v/>
      </c>
      <c r="R29" s="39" t="str">
        <f t="shared" si="2"/>
        <v/>
      </c>
      <c r="S29" s="39" t="str">
        <f t="shared" si="3"/>
        <v/>
      </c>
      <c r="T29" s="112" t="str">
        <f>IF(ISBLANK(A29),"",IF(ISNA(VLOOKUP(VLOOKUP($A29,Légende!$H:$J,3,FALSE),NOM_JF2,1,FALSE)),"AJOUTER L'ÉCOLE DANS LA SECTION 2",""))</f>
        <v/>
      </c>
    </row>
    <row r="30" spans="1:20" ht="15.75" x14ac:dyDescent="0.25">
      <c r="B30" s="3"/>
      <c r="C30" s="2"/>
      <c r="D30" s="2"/>
      <c r="E30" s="2"/>
      <c r="F30" s="2"/>
      <c r="G30" s="2"/>
      <c r="H30" s="2"/>
      <c r="I30" s="2"/>
      <c r="J30" s="18"/>
      <c r="K30" s="18"/>
      <c r="L30" s="18"/>
      <c r="M30" s="18"/>
      <c r="N30" s="138"/>
      <c r="P30" s="39" t="str">
        <f t="shared" si="0"/>
        <v/>
      </c>
      <c r="Q30" s="39" t="str">
        <f t="shared" si="1"/>
        <v/>
      </c>
      <c r="R30" s="39" t="str">
        <f t="shared" si="2"/>
        <v/>
      </c>
      <c r="S30" s="39" t="str">
        <f t="shared" si="3"/>
        <v/>
      </c>
      <c r="T30" s="112" t="str">
        <f>IF(ISBLANK(A30),"",IF(ISNA(VLOOKUP(VLOOKUP($A30,Légende!$H:$J,3,FALSE),NOM_JF2,1,FALSE)),"AJOUTER L'ÉCOLE DANS LA SECTION 2",""))</f>
        <v/>
      </c>
    </row>
    <row r="31" spans="1:20" ht="15.75" x14ac:dyDescent="0.25">
      <c r="B31" s="3"/>
      <c r="C31" s="2"/>
      <c r="D31" s="2"/>
      <c r="E31" s="2"/>
      <c r="F31" s="2"/>
      <c r="G31" s="2"/>
      <c r="H31" s="2"/>
      <c r="I31" s="2"/>
      <c r="J31" s="18"/>
      <c r="K31" s="18"/>
      <c r="L31" s="18"/>
      <c r="M31" s="18"/>
      <c r="N31" s="138"/>
      <c r="P31" s="39" t="str">
        <f t="shared" si="0"/>
        <v/>
      </c>
      <c r="Q31" s="39" t="str">
        <f t="shared" si="1"/>
        <v/>
      </c>
      <c r="R31" s="39" t="str">
        <f t="shared" si="2"/>
        <v/>
      </c>
      <c r="S31" s="39" t="str">
        <f t="shared" si="3"/>
        <v/>
      </c>
      <c r="T31" s="112" t="str">
        <f>IF(ISBLANK(A31),"",IF(ISNA(VLOOKUP(VLOOKUP($A31,Légende!$H:$J,3,FALSE),NOM_JF2,1,FALSE)),"AJOUTER L'ÉCOLE DANS LA SECTION 2",""))</f>
        <v/>
      </c>
    </row>
    <row r="32" spans="1:20" ht="15.75" x14ac:dyDescent="0.25">
      <c r="B32" s="3"/>
      <c r="C32" s="2"/>
      <c r="D32" s="2"/>
      <c r="E32" s="2"/>
      <c r="F32" s="2"/>
      <c r="G32" s="2"/>
      <c r="H32" s="2"/>
      <c r="I32" s="2"/>
      <c r="J32" s="18"/>
      <c r="K32" s="18"/>
      <c r="L32" s="18"/>
      <c r="M32" s="18"/>
      <c r="P32" s="39" t="str">
        <f t="shared" si="0"/>
        <v/>
      </c>
      <c r="Q32" s="39" t="str">
        <f t="shared" si="1"/>
        <v/>
      </c>
      <c r="R32" s="39" t="str">
        <f t="shared" si="2"/>
        <v/>
      </c>
      <c r="S32" s="39" t="str">
        <f t="shared" si="3"/>
        <v/>
      </c>
      <c r="T32" s="112" t="str">
        <f>IF(ISBLANK(A32),"",IF(ISNA(VLOOKUP(VLOOKUP($A32,Légende!$H:$J,3,FALSE),NOM_JF2,1,FALSE)),"AJOUTER L'ÉCOLE DANS LA SECTION 2",""))</f>
        <v/>
      </c>
    </row>
    <row r="33" spans="2:20" ht="15.75" x14ac:dyDescent="0.25">
      <c r="B33" s="3"/>
      <c r="C33" s="2"/>
      <c r="D33" s="2"/>
      <c r="E33" s="2"/>
      <c r="F33" s="2"/>
      <c r="G33" s="2"/>
      <c r="H33" s="2"/>
      <c r="I33" s="2"/>
      <c r="J33" s="18"/>
      <c r="K33" s="18"/>
      <c r="L33" s="18"/>
      <c r="M33" s="18"/>
      <c r="P33" s="39" t="str">
        <f t="shared" si="0"/>
        <v/>
      </c>
      <c r="Q33" s="39" t="str">
        <f t="shared" si="1"/>
        <v/>
      </c>
      <c r="R33" s="39" t="str">
        <f t="shared" si="2"/>
        <v/>
      </c>
      <c r="S33" s="39" t="str">
        <f t="shared" si="3"/>
        <v/>
      </c>
      <c r="T33" s="112" t="str">
        <f>IF(ISBLANK(A33),"",IF(ISNA(VLOOKUP(VLOOKUP($A33,Légende!$H:$J,3,FALSE),NOM_JF2,1,FALSE)),"AJOUTER L'ÉCOLE DANS LA SECTION 2",""))</f>
        <v/>
      </c>
    </row>
    <row r="34" spans="2:20" ht="15.75" x14ac:dyDescent="0.25">
      <c r="B34" s="3"/>
      <c r="C34" s="2"/>
      <c r="D34" s="2"/>
      <c r="E34" s="2"/>
      <c r="F34" s="2"/>
      <c r="G34" s="2"/>
      <c r="H34" s="2"/>
      <c r="I34" s="2"/>
      <c r="J34" s="18"/>
      <c r="K34" s="18"/>
      <c r="L34" s="18"/>
      <c r="M34" s="18"/>
      <c r="P34" s="39" t="str">
        <f t="shared" si="0"/>
        <v/>
      </c>
      <c r="Q34" s="39" t="str">
        <f t="shared" si="1"/>
        <v/>
      </c>
      <c r="R34" s="39" t="str">
        <f t="shared" si="2"/>
        <v/>
      </c>
      <c r="S34" s="39" t="str">
        <f t="shared" si="3"/>
        <v/>
      </c>
      <c r="T34" s="112" t="str">
        <f>IF(ISBLANK(A34),"",IF(ISNA(VLOOKUP(VLOOKUP($A34,Légende!$H:$J,3,FALSE),NOM_JF2,1,FALSE)),"AJOUTER L'ÉCOLE DANS LA SECTION 2",""))</f>
        <v/>
      </c>
    </row>
    <row r="35" spans="2:20" ht="15.75" x14ac:dyDescent="0.25">
      <c r="B35" s="3"/>
      <c r="C35" s="2"/>
      <c r="D35" s="2"/>
      <c r="E35" s="2"/>
      <c r="F35" s="2"/>
      <c r="G35" s="2"/>
      <c r="H35" s="2"/>
      <c r="I35" s="2"/>
      <c r="J35" s="18"/>
      <c r="K35" s="18"/>
      <c r="L35" s="18"/>
      <c r="M35" s="18"/>
      <c r="P35" s="39" t="str">
        <f t="shared" si="0"/>
        <v/>
      </c>
      <c r="Q35" s="39" t="str">
        <f t="shared" si="1"/>
        <v/>
      </c>
      <c r="R35" s="39" t="str">
        <f t="shared" si="2"/>
        <v/>
      </c>
      <c r="S35" s="39" t="str">
        <f t="shared" si="3"/>
        <v/>
      </c>
      <c r="T35" s="112" t="str">
        <f>IF(ISBLANK(A35),"",IF(ISNA(VLOOKUP(VLOOKUP($A35,Légende!$H:$J,3,FALSE),NOM_JF2,1,FALSE)),"AJOUTER L'ÉCOLE DANS LA SECTION 2",""))</f>
        <v/>
      </c>
    </row>
    <row r="36" spans="2:20" ht="15.75" x14ac:dyDescent="0.25">
      <c r="B36" s="3"/>
      <c r="C36" s="2"/>
      <c r="D36" s="2"/>
      <c r="E36" s="2"/>
      <c r="F36" s="2"/>
      <c r="G36" s="2"/>
      <c r="H36" s="2"/>
      <c r="I36" s="2"/>
      <c r="J36" s="18"/>
      <c r="K36" s="18"/>
      <c r="L36" s="18"/>
      <c r="M36" s="18"/>
      <c r="P36" s="39" t="str">
        <f t="shared" si="0"/>
        <v/>
      </c>
      <c r="Q36" s="39" t="str">
        <f t="shared" si="1"/>
        <v/>
      </c>
      <c r="R36" s="39" t="str">
        <f t="shared" si="2"/>
        <v/>
      </c>
      <c r="S36" s="39" t="str">
        <f t="shared" si="3"/>
        <v/>
      </c>
      <c r="T36" s="112" t="str">
        <f>IF(ISBLANK(A36),"",IF(ISNA(VLOOKUP(VLOOKUP($A36,Légende!$H:$J,3,FALSE),NOM_JF2,1,FALSE)),"AJOUTER L'ÉCOLE DANS LA SECTION 2",""))</f>
        <v/>
      </c>
    </row>
    <row r="37" spans="2:20" ht="15.75" x14ac:dyDescent="0.25">
      <c r="B37" s="3"/>
      <c r="C37" s="2"/>
      <c r="D37" s="2"/>
      <c r="E37" s="2"/>
      <c r="F37" s="2"/>
      <c r="G37" s="2"/>
      <c r="H37" s="2"/>
      <c r="I37" s="2"/>
      <c r="J37" s="18"/>
      <c r="K37" s="18"/>
      <c r="L37" s="18"/>
      <c r="M37" s="18"/>
      <c r="P37" s="39" t="str">
        <f t="shared" si="0"/>
        <v/>
      </c>
      <c r="Q37" s="39" t="str">
        <f t="shared" si="1"/>
        <v/>
      </c>
      <c r="R37" s="39" t="str">
        <f t="shared" si="2"/>
        <v/>
      </c>
      <c r="S37" s="39" t="str">
        <f t="shared" si="3"/>
        <v/>
      </c>
      <c r="T37" s="112" t="str">
        <f>IF(ISBLANK(A37),"",IF(ISNA(VLOOKUP(VLOOKUP($A37,Légende!$H:$J,3,FALSE),NOM_JF2,1,FALSE)),"AJOUTER L'ÉCOLE DANS LA SECTION 2",""))</f>
        <v/>
      </c>
    </row>
    <row r="38" spans="2:20" ht="15.75" x14ac:dyDescent="0.25">
      <c r="B38" s="3"/>
      <c r="C38" s="2"/>
      <c r="D38" s="2"/>
      <c r="E38" s="2"/>
      <c r="F38" s="2"/>
      <c r="G38" s="2"/>
      <c r="H38" s="2"/>
      <c r="I38" s="2"/>
      <c r="J38" s="18"/>
      <c r="K38" s="18"/>
      <c r="L38" s="18"/>
      <c r="M38" s="18"/>
      <c r="P38" s="39" t="str">
        <f t="shared" si="0"/>
        <v/>
      </c>
      <c r="Q38" s="39" t="str">
        <f t="shared" si="1"/>
        <v/>
      </c>
      <c r="R38" s="39" t="str">
        <f t="shared" si="2"/>
        <v/>
      </c>
      <c r="S38" s="39" t="str">
        <f t="shared" si="3"/>
        <v/>
      </c>
      <c r="T38" s="112" t="str">
        <f>IF(ISBLANK(A38),"",IF(ISNA(VLOOKUP(VLOOKUP($A38,Légende!$H:$J,3,FALSE),NOM_JF2,1,FALSE)),"AJOUTER L'ÉCOLE DANS LA SECTION 2",""))</f>
        <v/>
      </c>
    </row>
    <row r="39" spans="2:20" ht="15.75" x14ac:dyDescent="0.25">
      <c r="B39" s="3"/>
      <c r="C39" s="2"/>
      <c r="D39" s="2"/>
      <c r="E39" s="2"/>
      <c r="F39" s="2"/>
      <c r="G39" s="2"/>
      <c r="H39" s="2"/>
      <c r="I39" s="2"/>
      <c r="J39" s="18"/>
      <c r="K39" s="18"/>
      <c r="L39" s="18"/>
      <c r="M39" s="18"/>
      <c r="P39" s="39" t="str">
        <f t="shared" si="0"/>
        <v/>
      </c>
      <c r="Q39" s="39" t="str">
        <f t="shared" si="1"/>
        <v/>
      </c>
      <c r="R39" s="39" t="str">
        <f t="shared" si="2"/>
        <v/>
      </c>
      <c r="S39" s="39" t="str">
        <f t="shared" si="3"/>
        <v/>
      </c>
      <c r="T39" s="112" t="str">
        <f>IF(ISBLANK(A39),"",IF(ISNA(VLOOKUP(VLOOKUP($A39,Légende!$H:$J,3,FALSE),NOM_JF2,1,FALSE)),"AJOUTER L'ÉCOLE DANS LA SECTION 2",""))</f>
        <v/>
      </c>
    </row>
    <row r="40" spans="2:20" ht="15.75" x14ac:dyDescent="0.25">
      <c r="B40" s="3"/>
      <c r="C40" s="2"/>
      <c r="D40" s="2"/>
      <c r="E40" s="2"/>
      <c r="F40" s="2"/>
      <c r="G40" s="2"/>
      <c r="H40" s="2"/>
      <c r="I40" s="2"/>
      <c r="J40" s="18"/>
      <c r="K40" s="18"/>
      <c r="L40" s="18"/>
      <c r="M40" s="18"/>
      <c r="P40" s="39" t="str">
        <f t="shared" si="0"/>
        <v/>
      </c>
      <c r="Q40" s="39" t="str">
        <f t="shared" si="1"/>
        <v/>
      </c>
      <c r="R40" s="39" t="str">
        <f t="shared" si="2"/>
        <v/>
      </c>
      <c r="S40" s="39" t="str">
        <f t="shared" si="3"/>
        <v/>
      </c>
      <c r="T40" s="112" t="str">
        <f>IF(ISBLANK(A40),"",IF(ISNA(VLOOKUP(VLOOKUP($A40,Légende!$H:$J,3,FALSE),NOM_JF2,1,FALSE)),"AJOUTER L'ÉCOLE DANS LA SECTION 2",""))</f>
        <v/>
      </c>
    </row>
    <row r="41" spans="2:20" ht="15.75" x14ac:dyDescent="0.25">
      <c r="B41" s="3"/>
      <c r="C41" s="2"/>
      <c r="D41" s="2"/>
      <c r="E41" s="2"/>
      <c r="F41" s="2"/>
      <c r="G41" s="2"/>
      <c r="H41" s="2"/>
      <c r="I41" s="2"/>
      <c r="J41" s="18"/>
      <c r="K41" s="18"/>
      <c r="L41" s="18"/>
      <c r="M41" s="18"/>
      <c r="P41" s="39" t="str">
        <f t="shared" si="0"/>
        <v/>
      </c>
      <c r="Q41" s="39" t="str">
        <f t="shared" si="1"/>
        <v/>
      </c>
      <c r="R41" s="39" t="str">
        <f t="shared" si="2"/>
        <v/>
      </c>
      <c r="S41" s="39" t="str">
        <f t="shared" si="3"/>
        <v/>
      </c>
      <c r="T41" s="112" t="str">
        <f>IF(ISBLANK(A41),"",IF(ISNA(VLOOKUP(VLOOKUP($A41,Légende!$H:$J,3,FALSE),NOM_JF2,1,FALSE)),"AJOUTER L'ÉCOLE DANS LA SECTION 2",""))</f>
        <v/>
      </c>
    </row>
    <row r="42" spans="2:20" ht="15.75" x14ac:dyDescent="0.25">
      <c r="B42" s="3"/>
      <c r="C42" s="2"/>
      <c r="D42" s="2"/>
      <c r="E42" s="2"/>
      <c r="F42" s="2"/>
      <c r="G42" s="2"/>
      <c r="H42" s="2"/>
      <c r="I42" s="2"/>
      <c r="J42" s="18"/>
      <c r="K42" s="18"/>
      <c r="L42" s="18"/>
      <c r="M42" s="18"/>
      <c r="P42" s="39" t="str">
        <f t="shared" si="0"/>
        <v/>
      </c>
      <c r="Q42" s="39" t="str">
        <f t="shared" si="1"/>
        <v/>
      </c>
      <c r="R42" s="39" t="str">
        <f t="shared" si="2"/>
        <v/>
      </c>
      <c r="S42" s="39" t="str">
        <f t="shared" si="3"/>
        <v/>
      </c>
      <c r="T42" s="112" t="str">
        <f>IF(ISBLANK(A42),"",IF(ISNA(VLOOKUP(VLOOKUP($A42,Légende!$H:$J,3,FALSE),NOM_JF2,1,FALSE)),"AJOUTER L'ÉCOLE DANS LA SECTION 2",""))</f>
        <v/>
      </c>
    </row>
    <row r="43" spans="2:20" ht="15.75" x14ac:dyDescent="0.25">
      <c r="B43" s="3"/>
      <c r="C43" s="2"/>
      <c r="D43" s="2"/>
      <c r="E43" s="2"/>
      <c r="F43" s="2"/>
      <c r="G43" s="2"/>
      <c r="H43" s="2"/>
      <c r="I43" s="2"/>
      <c r="J43" s="18"/>
      <c r="K43" s="18"/>
      <c r="L43" s="18"/>
      <c r="M43" s="18"/>
      <c r="P43" s="39" t="str">
        <f t="shared" si="0"/>
        <v/>
      </c>
      <c r="Q43" s="39" t="str">
        <f t="shared" si="1"/>
        <v/>
      </c>
      <c r="R43" s="39" t="str">
        <f t="shared" si="2"/>
        <v/>
      </c>
      <c r="S43" s="39" t="str">
        <f t="shared" si="3"/>
        <v/>
      </c>
      <c r="T43" s="112" t="str">
        <f>IF(ISBLANK(A43),"",IF(ISNA(VLOOKUP(VLOOKUP($A43,Légende!$H:$J,3,FALSE),NOM_JF2,1,FALSE)),"AJOUTER L'ÉCOLE DANS LA SECTION 2",""))</f>
        <v/>
      </c>
    </row>
    <row r="44" spans="2:20" ht="15.75" x14ac:dyDescent="0.25">
      <c r="B44" s="3"/>
      <c r="C44" s="2"/>
      <c r="D44" s="2"/>
      <c r="E44" s="2"/>
      <c r="F44" s="2"/>
      <c r="G44" s="2"/>
      <c r="H44" s="2"/>
      <c r="I44" s="2"/>
      <c r="J44" s="18"/>
      <c r="K44" s="18"/>
      <c r="L44" s="18"/>
      <c r="M44" s="18"/>
      <c r="P44" s="39" t="str">
        <f t="shared" si="0"/>
        <v/>
      </c>
      <c r="Q44" s="39" t="str">
        <f t="shared" si="1"/>
        <v/>
      </c>
      <c r="R44" s="39" t="str">
        <f t="shared" si="2"/>
        <v/>
      </c>
      <c r="S44" s="39" t="str">
        <f t="shared" si="3"/>
        <v/>
      </c>
      <c r="T44" s="112" t="str">
        <f>IF(ISBLANK(A44),"",IF(ISNA(VLOOKUP(VLOOKUP($A44,Légende!$H:$J,3,FALSE),NOM_JF2,1,FALSE)),"AJOUTER L'ÉCOLE DANS LA SECTION 2",""))</f>
        <v/>
      </c>
    </row>
    <row r="45" spans="2:20" ht="15.75" x14ac:dyDescent="0.25">
      <c r="B45" s="3"/>
      <c r="C45" s="2"/>
      <c r="D45" s="2"/>
      <c r="E45" s="2"/>
      <c r="F45" s="2"/>
      <c r="G45" s="2"/>
      <c r="H45" s="2"/>
      <c r="I45" s="2"/>
      <c r="J45" s="18"/>
      <c r="K45" s="18"/>
      <c r="L45" s="18"/>
      <c r="M45" s="18"/>
      <c r="P45" s="39" t="str">
        <f t="shared" ref="P45:P76" si="4">IF($J45="","",RANK($J45,$J$5:$J$136,0))</f>
        <v/>
      </c>
      <c r="Q45" s="39" t="str">
        <f t="shared" ref="Q45:Q76" si="5">IF($K45="","",RANK($K45,$K$5:$K$136,0))</f>
        <v/>
      </c>
      <c r="R45" s="39" t="str">
        <f t="shared" ref="R45:R76" si="6">IF($L45="","",RANK($L45,$L$5:$L$136,0))</f>
        <v/>
      </c>
      <c r="S45" s="39" t="str">
        <f t="shared" ref="S45:S76" si="7">IF($M45="","",RANK($M45,$M$5:$M$136,0))</f>
        <v/>
      </c>
      <c r="T45" s="112" t="str">
        <f>IF(ISBLANK(A45),"",IF(ISNA(VLOOKUP(VLOOKUP($A45,Légende!$H:$J,3,FALSE),NOM_JF2,1,FALSE)),"AJOUTER L'ÉCOLE DANS LA SECTION 2",""))</f>
        <v/>
      </c>
    </row>
    <row r="46" spans="2:20" ht="15.75" x14ac:dyDescent="0.25">
      <c r="B46" s="3"/>
      <c r="C46" s="2"/>
      <c r="D46" s="2"/>
      <c r="E46" s="2"/>
      <c r="F46" s="2"/>
      <c r="G46" s="2"/>
      <c r="H46" s="2"/>
      <c r="I46" s="2"/>
      <c r="J46" s="18"/>
      <c r="K46" s="18"/>
      <c r="L46" s="18"/>
      <c r="M46" s="18"/>
      <c r="P46" s="39" t="str">
        <f t="shared" si="4"/>
        <v/>
      </c>
      <c r="Q46" s="39" t="str">
        <f t="shared" si="5"/>
        <v/>
      </c>
      <c r="R46" s="39" t="str">
        <f t="shared" si="6"/>
        <v/>
      </c>
      <c r="S46" s="39" t="str">
        <f t="shared" si="7"/>
        <v/>
      </c>
      <c r="T46" s="112" t="str">
        <f>IF(ISBLANK(A46),"",IF(ISNA(VLOOKUP(VLOOKUP($A46,Légende!$H:$J,3,FALSE),NOM_JF2,1,FALSE)),"AJOUTER L'ÉCOLE DANS LA SECTION 2",""))</f>
        <v/>
      </c>
    </row>
    <row r="47" spans="2:20" ht="15.75" x14ac:dyDescent="0.25">
      <c r="B47" s="3"/>
      <c r="C47" s="2"/>
      <c r="D47" s="2"/>
      <c r="E47" s="2"/>
      <c r="F47" s="2"/>
      <c r="G47" s="2"/>
      <c r="H47" s="2"/>
      <c r="I47" s="2"/>
      <c r="J47" s="18"/>
      <c r="K47" s="18"/>
      <c r="L47" s="18"/>
      <c r="M47" s="18"/>
      <c r="P47" s="39" t="str">
        <f t="shared" si="4"/>
        <v/>
      </c>
      <c r="Q47" s="39" t="str">
        <f t="shared" si="5"/>
        <v/>
      </c>
      <c r="R47" s="39" t="str">
        <f t="shared" si="6"/>
        <v/>
      </c>
      <c r="S47" s="39" t="str">
        <f t="shared" si="7"/>
        <v/>
      </c>
      <c r="T47" s="112" t="str">
        <f>IF(ISBLANK(A47),"",IF(ISNA(VLOOKUP(VLOOKUP($A47,Légende!$H:$J,3,FALSE),NOM_JF2,1,FALSE)),"AJOUTER L'ÉCOLE DANS LA SECTION 2",""))</f>
        <v/>
      </c>
    </row>
    <row r="48" spans="2:20" ht="15.75" x14ac:dyDescent="0.25">
      <c r="B48" s="3"/>
      <c r="C48" s="2"/>
      <c r="D48" s="2"/>
      <c r="E48" s="2"/>
      <c r="F48" s="2"/>
      <c r="G48" s="2"/>
      <c r="H48" s="2"/>
      <c r="I48" s="2"/>
      <c r="J48" s="18"/>
      <c r="K48" s="18"/>
      <c r="L48" s="18"/>
      <c r="M48" s="18"/>
      <c r="P48" s="39" t="str">
        <f t="shared" si="4"/>
        <v/>
      </c>
      <c r="Q48" s="39" t="str">
        <f t="shared" si="5"/>
        <v/>
      </c>
      <c r="R48" s="39" t="str">
        <f t="shared" si="6"/>
        <v/>
      </c>
      <c r="S48" s="39" t="str">
        <f t="shared" si="7"/>
        <v/>
      </c>
      <c r="T48" s="112" t="str">
        <f>IF(ISBLANK(A48),"",IF(ISNA(VLOOKUP(VLOOKUP($A48,Légende!$H:$J,3,FALSE),NOM_JF2,1,FALSE)),"AJOUTER L'ÉCOLE DANS LA SECTION 2",""))</f>
        <v/>
      </c>
    </row>
    <row r="49" spans="2:20" ht="15.75" x14ac:dyDescent="0.25">
      <c r="B49" s="3"/>
      <c r="C49" s="2"/>
      <c r="D49" s="2"/>
      <c r="E49" s="2"/>
      <c r="F49" s="2"/>
      <c r="G49" s="2"/>
      <c r="H49" s="2"/>
      <c r="I49" s="2"/>
      <c r="J49" s="18"/>
      <c r="K49" s="18"/>
      <c r="L49" s="18"/>
      <c r="M49" s="18"/>
      <c r="P49" s="39" t="str">
        <f t="shared" si="4"/>
        <v/>
      </c>
      <c r="Q49" s="39" t="str">
        <f t="shared" si="5"/>
        <v/>
      </c>
      <c r="R49" s="39" t="str">
        <f t="shared" si="6"/>
        <v/>
      </c>
      <c r="S49" s="39" t="str">
        <f t="shared" si="7"/>
        <v/>
      </c>
      <c r="T49" s="112" t="str">
        <f>IF(ISBLANK(A49),"",IF(ISNA(VLOOKUP(VLOOKUP($A49,Légende!$H:$J,3,FALSE),NOM_JF2,1,FALSE)),"AJOUTER L'ÉCOLE DANS LA SECTION 2",""))</f>
        <v/>
      </c>
    </row>
    <row r="50" spans="2:20" ht="15.75" x14ac:dyDescent="0.25">
      <c r="B50" s="3"/>
      <c r="C50" s="2"/>
      <c r="D50" s="2"/>
      <c r="E50" s="2"/>
      <c r="F50" s="2"/>
      <c r="G50" s="2"/>
      <c r="H50" s="2"/>
      <c r="I50" s="2"/>
      <c r="J50" s="18"/>
      <c r="K50" s="18"/>
      <c r="L50" s="18"/>
      <c r="M50" s="18"/>
      <c r="P50" s="39" t="str">
        <f t="shared" si="4"/>
        <v/>
      </c>
      <c r="Q50" s="39" t="str">
        <f t="shared" si="5"/>
        <v/>
      </c>
      <c r="R50" s="39" t="str">
        <f t="shared" si="6"/>
        <v/>
      </c>
      <c r="S50" s="39" t="str">
        <f t="shared" si="7"/>
        <v/>
      </c>
      <c r="T50" s="112" t="str">
        <f>IF(ISBLANK(A50),"",IF(ISNA(VLOOKUP(VLOOKUP($A50,Légende!$H:$J,3,FALSE),NOM_JF2,1,FALSE)),"AJOUTER L'ÉCOLE DANS LA SECTION 2",""))</f>
        <v/>
      </c>
    </row>
    <row r="51" spans="2:20" ht="15.75" x14ac:dyDescent="0.25">
      <c r="B51" s="3"/>
      <c r="C51" s="2"/>
      <c r="D51" s="2"/>
      <c r="E51" s="2"/>
      <c r="F51" s="2"/>
      <c r="G51" s="2"/>
      <c r="H51" s="2"/>
      <c r="I51" s="2"/>
      <c r="J51" s="18"/>
      <c r="K51" s="18"/>
      <c r="L51" s="18"/>
      <c r="M51" s="18"/>
      <c r="P51" s="39" t="str">
        <f t="shared" si="4"/>
        <v/>
      </c>
      <c r="Q51" s="39" t="str">
        <f t="shared" si="5"/>
        <v/>
      </c>
      <c r="R51" s="39" t="str">
        <f t="shared" si="6"/>
        <v/>
      </c>
      <c r="S51" s="39" t="str">
        <f t="shared" si="7"/>
        <v/>
      </c>
      <c r="T51" s="112" t="str">
        <f>IF(ISBLANK(A51),"",IF(ISNA(VLOOKUP(VLOOKUP($A51,Légende!$H:$J,3,FALSE),NOM_JF2,1,FALSE)),"AJOUTER L'ÉCOLE DANS LA SECTION 2",""))</f>
        <v/>
      </c>
    </row>
    <row r="52" spans="2:20" ht="15.75" x14ac:dyDescent="0.25">
      <c r="B52" s="3"/>
      <c r="C52" s="2"/>
      <c r="D52" s="2"/>
      <c r="E52" s="2"/>
      <c r="F52" s="2"/>
      <c r="G52" s="2"/>
      <c r="H52" s="2"/>
      <c r="I52" s="2"/>
      <c r="J52" s="18"/>
      <c r="K52" s="18"/>
      <c r="L52" s="18"/>
      <c r="M52" s="18"/>
      <c r="P52" s="39" t="str">
        <f t="shared" si="4"/>
        <v/>
      </c>
      <c r="Q52" s="39" t="str">
        <f t="shared" si="5"/>
        <v/>
      </c>
      <c r="R52" s="39" t="str">
        <f t="shared" si="6"/>
        <v/>
      </c>
      <c r="S52" s="39" t="str">
        <f t="shared" si="7"/>
        <v/>
      </c>
      <c r="T52" s="112" t="str">
        <f>IF(ISBLANK(A52),"",IF(ISNA(VLOOKUP(VLOOKUP($A52,Légende!$H:$J,3,FALSE),NOM_JF2,1,FALSE)),"AJOUTER L'ÉCOLE DANS LA SECTION 2",""))</f>
        <v/>
      </c>
    </row>
    <row r="53" spans="2:20" ht="15.75" x14ac:dyDescent="0.25">
      <c r="B53" s="3"/>
      <c r="C53" s="2"/>
      <c r="D53" s="2"/>
      <c r="E53" s="2"/>
      <c r="F53" s="2"/>
      <c r="G53" s="2"/>
      <c r="H53" s="2"/>
      <c r="I53" s="2"/>
      <c r="J53" s="18"/>
      <c r="K53" s="18"/>
      <c r="L53" s="18"/>
      <c r="M53" s="18"/>
      <c r="P53" s="39" t="str">
        <f t="shared" si="4"/>
        <v/>
      </c>
      <c r="Q53" s="39" t="str">
        <f t="shared" si="5"/>
        <v/>
      </c>
      <c r="R53" s="39" t="str">
        <f t="shared" si="6"/>
        <v/>
      </c>
      <c r="S53" s="39" t="str">
        <f t="shared" si="7"/>
        <v/>
      </c>
      <c r="T53" s="112" t="str">
        <f>IF(ISBLANK(A53),"",IF(ISNA(VLOOKUP(VLOOKUP($A53,Légende!$H:$J,3,FALSE),NOM_JF2,1,FALSE)),"AJOUTER L'ÉCOLE DANS LA SECTION 2",""))</f>
        <v/>
      </c>
    </row>
    <row r="54" spans="2:20" ht="15.75" x14ac:dyDescent="0.25">
      <c r="B54" s="3"/>
      <c r="C54" s="2"/>
      <c r="D54" s="2"/>
      <c r="E54" s="2"/>
      <c r="F54" s="2"/>
      <c r="G54" s="2"/>
      <c r="H54" s="2"/>
      <c r="I54" s="2"/>
      <c r="J54" s="18"/>
      <c r="K54" s="18"/>
      <c r="L54" s="18"/>
      <c r="M54" s="18"/>
      <c r="P54" s="39" t="str">
        <f t="shared" si="4"/>
        <v/>
      </c>
      <c r="Q54" s="39" t="str">
        <f t="shared" si="5"/>
        <v/>
      </c>
      <c r="R54" s="39" t="str">
        <f t="shared" si="6"/>
        <v/>
      </c>
      <c r="S54" s="39" t="str">
        <f t="shared" si="7"/>
        <v/>
      </c>
      <c r="T54" s="112" t="str">
        <f>IF(ISBLANK(A54),"",IF(ISNA(VLOOKUP(VLOOKUP($A54,Légende!$H:$J,3,FALSE),NOM_JF2,1,FALSE)),"AJOUTER L'ÉCOLE DANS LA SECTION 2",""))</f>
        <v/>
      </c>
    </row>
    <row r="55" spans="2:20" ht="15.75" x14ac:dyDescent="0.25">
      <c r="B55" s="3"/>
      <c r="C55" s="2"/>
      <c r="D55" s="2"/>
      <c r="E55" s="2"/>
      <c r="F55" s="2"/>
      <c r="G55" s="2"/>
      <c r="H55" s="2"/>
      <c r="I55" s="2"/>
      <c r="J55" s="18"/>
      <c r="K55" s="18"/>
      <c r="L55" s="18"/>
      <c r="M55" s="18"/>
      <c r="P55" s="39" t="str">
        <f t="shared" si="4"/>
        <v/>
      </c>
      <c r="Q55" s="39" t="str">
        <f t="shared" si="5"/>
        <v/>
      </c>
      <c r="R55" s="39" t="str">
        <f t="shared" si="6"/>
        <v/>
      </c>
      <c r="S55" s="39" t="str">
        <f t="shared" si="7"/>
        <v/>
      </c>
      <c r="T55" s="112" t="str">
        <f>IF(ISBLANK(A55),"",IF(ISNA(VLOOKUP(VLOOKUP($A55,Légende!$H:$J,3,FALSE),NOM_JF2,1,FALSE)),"AJOUTER L'ÉCOLE DANS LA SECTION 2",""))</f>
        <v/>
      </c>
    </row>
    <row r="56" spans="2:20" ht="15.75" x14ac:dyDescent="0.25">
      <c r="B56" s="3"/>
      <c r="C56" s="2"/>
      <c r="D56" s="2"/>
      <c r="E56" s="2"/>
      <c r="F56" s="2"/>
      <c r="G56" s="2"/>
      <c r="H56" s="2"/>
      <c r="I56" s="2"/>
      <c r="J56" s="18"/>
      <c r="K56" s="18"/>
      <c r="L56" s="18"/>
      <c r="M56" s="18"/>
      <c r="P56" s="39" t="str">
        <f t="shared" si="4"/>
        <v/>
      </c>
      <c r="Q56" s="39" t="str">
        <f t="shared" si="5"/>
        <v/>
      </c>
      <c r="R56" s="39" t="str">
        <f t="shared" si="6"/>
        <v/>
      </c>
      <c r="S56" s="39" t="str">
        <f t="shared" si="7"/>
        <v/>
      </c>
      <c r="T56" s="112" t="str">
        <f>IF(ISBLANK(A56),"",IF(ISNA(VLOOKUP(VLOOKUP($A56,Légende!$H:$J,3,FALSE),NOM_JF2,1,FALSE)),"AJOUTER L'ÉCOLE DANS LA SECTION 2",""))</f>
        <v/>
      </c>
    </row>
    <row r="57" spans="2:20" ht="15.75" x14ac:dyDescent="0.25">
      <c r="B57" s="3"/>
      <c r="C57" s="2"/>
      <c r="D57" s="2"/>
      <c r="E57" s="2"/>
      <c r="F57" s="2"/>
      <c r="G57" s="2"/>
      <c r="H57" s="2"/>
      <c r="I57" s="2"/>
      <c r="J57" s="18"/>
      <c r="K57" s="18"/>
      <c r="L57" s="18"/>
      <c r="M57" s="18"/>
      <c r="P57" s="39" t="str">
        <f t="shared" si="4"/>
        <v/>
      </c>
      <c r="Q57" s="39" t="str">
        <f t="shared" si="5"/>
        <v/>
      </c>
      <c r="R57" s="39" t="str">
        <f t="shared" si="6"/>
        <v/>
      </c>
      <c r="S57" s="39" t="str">
        <f t="shared" si="7"/>
        <v/>
      </c>
      <c r="T57" s="112" t="str">
        <f>IF(ISBLANK(A57),"",IF(ISNA(VLOOKUP(VLOOKUP($A57,Légende!$H:$J,3,FALSE),NOM_JF2,1,FALSE)),"AJOUTER L'ÉCOLE DANS LA SECTION 2",""))</f>
        <v/>
      </c>
    </row>
    <row r="58" spans="2:20" ht="15.75" x14ac:dyDescent="0.25">
      <c r="B58" s="3"/>
      <c r="C58" s="2"/>
      <c r="D58" s="2"/>
      <c r="E58" s="2"/>
      <c r="F58" s="2"/>
      <c r="G58" s="2"/>
      <c r="H58" s="2"/>
      <c r="I58" s="2"/>
      <c r="J58" s="18"/>
      <c r="K58" s="18"/>
      <c r="L58" s="18"/>
      <c r="M58" s="18"/>
      <c r="P58" s="39" t="str">
        <f t="shared" si="4"/>
        <v/>
      </c>
      <c r="Q58" s="39" t="str">
        <f t="shared" si="5"/>
        <v/>
      </c>
      <c r="R58" s="39" t="str">
        <f t="shared" si="6"/>
        <v/>
      </c>
      <c r="S58" s="39" t="str">
        <f t="shared" si="7"/>
        <v/>
      </c>
      <c r="T58" s="112" t="str">
        <f>IF(ISBLANK(A58),"",IF(ISNA(VLOOKUP(VLOOKUP($A58,Légende!$H:$J,3,FALSE),NOM_JF2,1,FALSE)),"AJOUTER L'ÉCOLE DANS LA SECTION 2",""))</f>
        <v/>
      </c>
    </row>
    <row r="59" spans="2:20" ht="15.75" x14ac:dyDescent="0.25">
      <c r="B59" s="3"/>
      <c r="C59" s="2"/>
      <c r="D59" s="2"/>
      <c r="E59" s="2"/>
      <c r="F59" s="2"/>
      <c r="G59" s="2"/>
      <c r="H59" s="2"/>
      <c r="I59" s="2"/>
      <c r="J59" s="18"/>
      <c r="K59" s="18"/>
      <c r="L59" s="18"/>
      <c r="M59" s="18"/>
      <c r="P59" s="39" t="str">
        <f t="shared" si="4"/>
        <v/>
      </c>
      <c r="Q59" s="39" t="str">
        <f t="shared" si="5"/>
        <v/>
      </c>
      <c r="R59" s="39" t="str">
        <f t="shared" si="6"/>
        <v/>
      </c>
      <c r="S59" s="39" t="str">
        <f t="shared" si="7"/>
        <v/>
      </c>
      <c r="T59" s="112" t="str">
        <f>IF(ISBLANK(A59),"",IF(ISNA(VLOOKUP(VLOOKUP($A59,Légende!$H:$J,3,FALSE),NOM_JF2,1,FALSE)),"AJOUTER L'ÉCOLE DANS LA SECTION 2",""))</f>
        <v/>
      </c>
    </row>
    <row r="60" spans="2:20" ht="15.75" x14ac:dyDescent="0.25">
      <c r="B60" s="3"/>
      <c r="C60" s="2"/>
      <c r="D60" s="2"/>
      <c r="E60" s="2"/>
      <c r="F60" s="2"/>
      <c r="G60" s="2"/>
      <c r="H60" s="2"/>
      <c r="I60" s="2"/>
      <c r="J60" s="18"/>
      <c r="K60" s="18"/>
      <c r="L60" s="18"/>
      <c r="M60" s="18"/>
      <c r="P60" s="39" t="str">
        <f t="shared" si="4"/>
        <v/>
      </c>
      <c r="Q60" s="39" t="str">
        <f t="shared" si="5"/>
        <v/>
      </c>
      <c r="R60" s="39" t="str">
        <f t="shared" si="6"/>
        <v/>
      </c>
      <c r="S60" s="39" t="str">
        <f t="shared" si="7"/>
        <v/>
      </c>
      <c r="T60" s="112" t="str">
        <f>IF(ISBLANK(A60),"",IF(ISNA(VLOOKUP(VLOOKUP($A60,Légende!$H:$J,3,FALSE),NOM_JF2,1,FALSE)),"AJOUTER L'ÉCOLE DANS LA SECTION 2",""))</f>
        <v/>
      </c>
    </row>
    <row r="61" spans="2:20" ht="15.75" x14ac:dyDescent="0.25">
      <c r="B61" s="3"/>
      <c r="C61" s="2"/>
      <c r="D61" s="2"/>
      <c r="E61" s="2"/>
      <c r="F61" s="2"/>
      <c r="G61" s="2"/>
      <c r="H61" s="2"/>
      <c r="I61" s="2"/>
      <c r="J61" s="18"/>
      <c r="K61" s="18"/>
      <c r="L61" s="18"/>
      <c r="M61" s="18"/>
      <c r="P61" s="39" t="str">
        <f t="shared" si="4"/>
        <v/>
      </c>
      <c r="Q61" s="39" t="str">
        <f t="shared" si="5"/>
        <v/>
      </c>
      <c r="R61" s="39" t="str">
        <f t="shared" si="6"/>
        <v/>
      </c>
      <c r="S61" s="39" t="str">
        <f t="shared" si="7"/>
        <v/>
      </c>
      <c r="T61" s="112" t="str">
        <f>IF(ISBLANK(A61),"",IF(ISNA(VLOOKUP(VLOOKUP($A61,Légende!$H:$J,3,FALSE),NOM_JF2,1,FALSE)),"AJOUTER L'ÉCOLE DANS LA SECTION 2",""))</f>
        <v/>
      </c>
    </row>
    <row r="62" spans="2:20" ht="15.75" x14ac:dyDescent="0.25">
      <c r="B62" s="3"/>
      <c r="C62" s="2"/>
      <c r="D62" s="2"/>
      <c r="E62" s="2"/>
      <c r="F62" s="2"/>
      <c r="G62" s="2"/>
      <c r="H62" s="2"/>
      <c r="I62" s="2"/>
      <c r="J62" s="18"/>
      <c r="K62" s="18"/>
      <c r="L62" s="18"/>
      <c r="M62" s="18"/>
      <c r="P62" s="39" t="str">
        <f t="shared" si="4"/>
        <v/>
      </c>
      <c r="Q62" s="39" t="str">
        <f t="shared" si="5"/>
        <v/>
      </c>
      <c r="R62" s="39" t="str">
        <f t="shared" si="6"/>
        <v/>
      </c>
      <c r="S62" s="39" t="str">
        <f t="shared" si="7"/>
        <v/>
      </c>
      <c r="T62" s="112" t="str">
        <f>IF(ISBLANK(A62),"",IF(ISNA(VLOOKUP(VLOOKUP($A62,Légende!$H:$J,3,FALSE),NOM_JF2,1,FALSE)),"AJOUTER L'ÉCOLE DANS LA SECTION 2",""))</f>
        <v/>
      </c>
    </row>
    <row r="63" spans="2:20" ht="15.75" x14ac:dyDescent="0.25">
      <c r="B63" s="3"/>
      <c r="C63" s="2"/>
      <c r="D63" s="2"/>
      <c r="E63" s="2"/>
      <c r="F63" s="2"/>
      <c r="G63" s="2"/>
      <c r="H63" s="2"/>
      <c r="I63" s="2"/>
      <c r="J63" s="18"/>
      <c r="K63" s="18"/>
      <c r="L63" s="18"/>
      <c r="M63" s="18"/>
      <c r="P63" s="39" t="str">
        <f t="shared" si="4"/>
        <v/>
      </c>
      <c r="Q63" s="39" t="str">
        <f t="shared" si="5"/>
        <v/>
      </c>
      <c r="R63" s="39" t="str">
        <f t="shared" si="6"/>
        <v/>
      </c>
      <c r="S63" s="39" t="str">
        <f t="shared" si="7"/>
        <v/>
      </c>
      <c r="T63" s="112" t="str">
        <f>IF(ISBLANK(A63),"",IF(ISNA(VLOOKUP(VLOOKUP($A63,Légende!$H:$J,3,FALSE),NOM_JF2,1,FALSE)),"AJOUTER L'ÉCOLE DANS LA SECTION 2",""))</f>
        <v/>
      </c>
    </row>
    <row r="64" spans="2:20" ht="15.75" x14ac:dyDescent="0.25">
      <c r="B64" s="3"/>
      <c r="C64" s="2"/>
      <c r="D64" s="2"/>
      <c r="E64" s="2"/>
      <c r="F64" s="2"/>
      <c r="G64" s="2"/>
      <c r="H64" s="2"/>
      <c r="I64" s="2"/>
      <c r="J64" s="18"/>
      <c r="K64" s="18"/>
      <c r="L64" s="18"/>
      <c r="M64" s="18"/>
      <c r="P64" s="39" t="str">
        <f t="shared" si="4"/>
        <v/>
      </c>
      <c r="Q64" s="39" t="str">
        <f t="shared" si="5"/>
        <v/>
      </c>
      <c r="R64" s="39" t="str">
        <f t="shared" si="6"/>
        <v/>
      </c>
      <c r="S64" s="39" t="str">
        <f t="shared" si="7"/>
        <v/>
      </c>
      <c r="T64" s="112" t="str">
        <f>IF(ISBLANK(A64),"",IF(ISNA(VLOOKUP(VLOOKUP($A64,Légende!$H:$J,3,FALSE),NOM_JF2,1,FALSE)),"AJOUTER L'ÉCOLE DANS LA SECTION 2",""))</f>
        <v/>
      </c>
    </row>
    <row r="65" spans="2:20" ht="15.75" x14ac:dyDescent="0.25">
      <c r="B65" s="3"/>
      <c r="C65" s="2"/>
      <c r="D65" s="2"/>
      <c r="E65" s="2"/>
      <c r="F65" s="2"/>
      <c r="G65" s="2"/>
      <c r="H65" s="2"/>
      <c r="I65" s="2"/>
      <c r="J65" s="18"/>
      <c r="K65" s="18"/>
      <c r="L65" s="18"/>
      <c r="M65" s="18"/>
      <c r="P65" s="39" t="str">
        <f t="shared" si="4"/>
        <v/>
      </c>
      <c r="Q65" s="39" t="str">
        <f t="shared" si="5"/>
        <v/>
      </c>
      <c r="R65" s="39" t="str">
        <f t="shared" si="6"/>
        <v/>
      </c>
      <c r="S65" s="39" t="str">
        <f t="shared" si="7"/>
        <v/>
      </c>
      <c r="T65" s="112" t="str">
        <f>IF(ISBLANK(A65),"",IF(ISNA(VLOOKUP(VLOOKUP($A65,Légende!$H:$J,3,FALSE),NOM_JF2,1,FALSE)),"AJOUTER L'ÉCOLE DANS LA SECTION 2",""))</f>
        <v/>
      </c>
    </row>
    <row r="66" spans="2:20" ht="15.75" x14ac:dyDescent="0.25">
      <c r="B66" s="3"/>
      <c r="C66" s="2"/>
      <c r="D66" s="2"/>
      <c r="E66" s="2"/>
      <c r="F66" s="2"/>
      <c r="G66" s="2"/>
      <c r="H66" s="2"/>
      <c r="I66" s="2"/>
      <c r="J66" s="18"/>
      <c r="K66" s="18"/>
      <c r="L66" s="18"/>
      <c r="M66" s="18"/>
      <c r="P66" s="39" t="str">
        <f t="shared" si="4"/>
        <v/>
      </c>
      <c r="Q66" s="39" t="str">
        <f t="shared" si="5"/>
        <v/>
      </c>
      <c r="R66" s="39" t="str">
        <f t="shared" si="6"/>
        <v/>
      </c>
      <c r="S66" s="39" t="str">
        <f t="shared" si="7"/>
        <v/>
      </c>
      <c r="T66" s="112" t="str">
        <f>IF(ISBLANK(A66),"",IF(ISNA(VLOOKUP(VLOOKUP($A66,Légende!$H:$J,3,FALSE),NOM_JF2,1,FALSE)),"AJOUTER L'ÉCOLE DANS LA SECTION 2",""))</f>
        <v/>
      </c>
    </row>
    <row r="67" spans="2:20" ht="15.75" x14ac:dyDescent="0.25">
      <c r="B67" s="3"/>
      <c r="C67" s="2"/>
      <c r="D67" s="2"/>
      <c r="E67" s="2"/>
      <c r="F67" s="2"/>
      <c r="G67" s="2"/>
      <c r="H67" s="2"/>
      <c r="I67" s="2"/>
      <c r="J67" s="18"/>
      <c r="K67" s="18"/>
      <c r="L67" s="18"/>
      <c r="M67" s="18"/>
      <c r="P67" s="39" t="str">
        <f t="shared" si="4"/>
        <v/>
      </c>
      <c r="Q67" s="39" t="str">
        <f t="shared" si="5"/>
        <v/>
      </c>
      <c r="R67" s="39" t="str">
        <f t="shared" si="6"/>
        <v/>
      </c>
      <c r="S67" s="39" t="str">
        <f t="shared" si="7"/>
        <v/>
      </c>
      <c r="T67" s="112" t="str">
        <f>IF(ISBLANK(A67),"",IF(ISNA(VLOOKUP(VLOOKUP($A67,Légende!$H:$J,3,FALSE),NOM_JF2,1,FALSE)),"AJOUTER L'ÉCOLE DANS LA SECTION 2",""))</f>
        <v/>
      </c>
    </row>
    <row r="68" spans="2:20" ht="15.75" x14ac:dyDescent="0.25">
      <c r="B68" s="3"/>
      <c r="C68" s="2"/>
      <c r="D68" s="2"/>
      <c r="E68" s="2"/>
      <c r="F68" s="2"/>
      <c r="G68" s="2"/>
      <c r="H68" s="2"/>
      <c r="I68" s="2"/>
      <c r="J68" s="18"/>
      <c r="K68" s="18"/>
      <c r="L68" s="18"/>
      <c r="M68" s="18"/>
      <c r="P68" s="39" t="str">
        <f t="shared" si="4"/>
        <v/>
      </c>
      <c r="Q68" s="39" t="str">
        <f t="shared" si="5"/>
        <v/>
      </c>
      <c r="R68" s="39" t="str">
        <f t="shared" si="6"/>
        <v/>
      </c>
      <c r="S68" s="39" t="str">
        <f t="shared" si="7"/>
        <v/>
      </c>
      <c r="T68" s="112" t="str">
        <f>IF(ISBLANK(A68),"",IF(ISNA(VLOOKUP(VLOOKUP($A68,Légende!$H:$J,3,FALSE),NOM_JF2,1,FALSE)),"AJOUTER L'ÉCOLE DANS LA SECTION 2",""))</f>
        <v/>
      </c>
    </row>
    <row r="69" spans="2:20" ht="15.75" x14ac:dyDescent="0.25">
      <c r="B69" s="3"/>
      <c r="C69" s="2"/>
      <c r="D69" s="2"/>
      <c r="E69" s="2"/>
      <c r="F69" s="2"/>
      <c r="G69" s="2"/>
      <c r="H69" s="2"/>
      <c r="I69" s="2"/>
      <c r="J69" s="18"/>
      <c r="K69" s="18"/>
      <c r="L69" s="18"/>
      <c r="M69" s="18"/>
      <c r="P69" s="39" t="str">
        <f t="shared" si="4"/>
        <v/>
      </c>
      <c r="Q69" s="39" t="str">
        <f t="shared" si="5"/>
        <v/>
      </c>
      <c r="R69" s="39" t="str">
        <f t="shared" si="6"/>
        <v/>
      </c>
      <c r="S69" s="39" t="str">
        <f t="shared" si="7"/>
        <v/>
      </c>
      <c r="T69" s="112" t="str">
        <f>IF(ISBLANK(A69),"",IF(ISNA(VLOOKUP(VLOOKUP($A69,Légende!$H:$J,3,FALSE),NOM_JF2,1,FALSE)),"AJOUTER L'ÉCOLE DANS LA SECTION 2",""))</f>
        <v/>
      </c>
    </row>
    <row r="70" spans="2:20" ht="15.75" x14ac:dyDescent="0.25">
      <c r="B70" s="3"/>
      <c r="C70" s="2"/>
      <c r="D70" s="2"/>
      <c r="E70" s="2"/>
      <c r="F70" s="2"/>
      <c r="G70" s="2"/>
      <c r="H70" s="2"/>
      <c r="I70" s="2"/>
      <c r="J70" s="18"/>
      <c r="K70" s="18"/>
      <c r="L70" s="18"/>
      <c r="M70" s="18"/>
      <c r="P70" s="39" t="str">
        <f t="shared" si="4"/>
        <v/>
      </c>
      <c r="Q70" s="39" t="str">
        <f t="shared" si="5"/>
        <v/>
      </c>
      <c r="R70" s="39" t="str">
        <f t="shared" si="6"/>
        <v/>
      </c>
      <c r="S70" s="39" t="str">
        <f t="shared" si="7"/>
        <v/>
      </c>
      <c r="T70" s="112" t="str">
        <f>IF(ISBLANK(A70),"",IF(ISNA(VLOOKUP(VLOOKUP($A70,Légende!$H:$J,3,FALSE),NOM_JF2,1,FALSE)),"AJOUTER L'ÉCOLE DANS LA SECTION 2",""))</f>
        <v/>
      </c>
    </row>
    <row r="71" spans="2:20" ht="15.75" x14ac:dyDescent="0.25">
      <c r="B71" s="3"/>
      <c r="C71" s="2"/>
      <c r="D71" s="2"/>
      <c r="E71" s="2"/>
      <c r="F71" s="2"/>
      <c r="G71" s="2"/>
      <c r="H71" s="2"/>
      <c r="I71" s="2"/>
      <c r="J71" s="18"/>
      <c r="K71" s="18"/>
      <c r="L71" s="18"/>
      <c r="M71" s="18"/>
      <c r="P71" s="39" t="str">
        <f t="shared" si="4"/>
        <v/>
      </c>
      <c r="Q71" s="39" t="str">
        <f t="shared" si="5"/>
        <v/>
      </c>
      <c r="R71" s="39" t="str">
        <f t="shared" si="6"/>
        <v/>
      </c>
      <c r="S71" s="39" t="str">
        <f t="shared" si="7"/>
        <v/>
      </c>
      <c r="T71" s="112" t="str">
        <f>IF(ISBLANK(A71),"",IF(ISNA(VLOOKUP(VLOOKUP($A71,Légende!$H:$J,3,FALSE),NOM_JF2,1,FALSE)),"AJOUTER L'ÉCOLE DANS LA SECTION 2",""))</f>
        <v/>
      </c>
    </row>
    <row r="72" spans="2:20" ht="15.75" x14ac:dyDescent="0.25">
      <c r="B72" s="3"/>
      <c r="C72" s="2"/>
      <c r="D72" s="2"/>
      <c r="E72" s="2"/>
      <c r="F72" s="2"/>
      <c r="G72" s="2"/>
      <c r="H72" s="2"/>
      <c r="I72" s="2"/>
      <c r="J72" s="18"/>
      <c r="K72" s="18"/>
      <c r="L72" s="18"/>
      <c r="M72" s="18"/>
      <c r="P72" s="39" t="str">
        <f t="shared" si="4"/>
        <v/>
      </c>
      <c r="Q72" s="39" t="str">
        <f t="shared" si="5"/>
        <v/>
      </c>
      <c r="R72" s="39" t="str">
        <f t="shared" si="6"/>
        <v/>
      </c>
      <c r="S72" s="39" t="str">
        <f t="shared" si="7"/>
        <v/>
      </c>
      <c r="T72" s="112" t="str">
        <f>IF(ISBLANK(A72),"",IF(ISNA(VLOOKUP(VLOOKUP($A72,Légende!$H:$J,3,FALSE),NOM_JF2,1,FALSE)),"AJOUTER L'ÉCOLE DANS LA SECTION 2",""))</f>
        <v/>
      </c>
    </row>
    <row r="73" spans="2:20" ht="15.75" x14ac:dyDescent="0.25">
      <c r="B73" s="3"/>
      <c r="C73" s="2"/>
      <c r="D73" s="2"/>
      <c r="E73" s="2"/>
      <c r="F73" s="2"/>
      <c r="G73" s="2"/>
      <c r="H73" s="2"/>
      <c r="I73" s="2"/>
      <c r="J73" s="18"/>
      <c r="K73" s="18"/>
      <c r="L73" s="18"/>
      <c r="M73" s="18"/>
      <c r="P73" s="39" t="str">
        <f t="shared" si="4"/>
        <v/>
      </c>
      <c r="Q73" s="39" t="str">
        <f t="shared" si="5"/>
        <v/>
      </c>
      <c r="R73" s="39" t="str">
        <f t="shared" si="6"/>
        <v/>
      </c>
      <c r="S73" s="39" t="str">
        <f t="shared" si="7"/>
        <v/>
      </c>
      <c r="T73" s="112" t="str">
        <f>IF(ISBLANK(A73),"",IF(ISNA(VLOOKUP(VLOOKUP($A73,Légende!$H:$J,3,FALSE),NOM_JF2,1,FALSE)),"AJOUTER L'ÉCOLE DANS LA SECTION 2",""))</f>
        <v/>
      </c>
    </row>
    <row r="74" spans="2:20" ht="15.75" x14ac:dyDescent="0.25">
      <c r="B74" s="3"/>
      <c r="C74" s="2"/>
      <c r="D74" s="2"/>
      <c r="E74" s="2"/>
      <c r="F74" s="2"/>
      <c r="G74" s="2"/>
      <c r="H74" s="2"/>
      <c r="I74" s="2"/>
      <c r="J74" s="18"/>
      <c r="K74" s="18"/>
      <c r="L74" s="18"/>
      <c r="M74" s="18"/>
      <c r="P74" s="39" t="str">
        <f t="shared" si="4"/>
        <v/>
      </c>
      <c r="Q74" s="39" t="str">
        <f t="shared" si="5"/>
        <v/>
      </c>
      <c r="R74" s="39" t="str">
        <f t="shared" si="6"/>
        <v/>
      </c>
      <c r="S74" s="39" t="str">
        <f t="shared" si="7"/>
        <v/>
      </c>
      <c r="T74" s="112" t="str">
        <f>IF(ISBLANK(A74),"",IF(ISNA(VLOOKUP(VLOOKUP($A74,Légende!$H:$J,3,FALSE),NOM_JF2,1,FALSE)),"AJOUTER L'ÉCOLE DANS LA SECTION 2",""))</f>
        <v/>
      </c>
    </row>
    <row r="75" spans="2:20" ht="15.75" x14ac:dyDescent="0.25">
      <c r="B75" s="3"/>
      <c r="C75" s="2"/>
      <c r="D75" s="2"/>
      <c r="E75" s="2"/>
      <c r="F75" s="2"/>
      <c r="G75" s="2"/>
      <c r="H75" s="2"/>
      <c r="I75" s="2"/>
      <c r="J75" s="18"/>
      <c r="K75" s="18"/>
      <c r="L75" s="18"/>
      <c r="M75" s="18"/>
      <c r="P75" s="39" t="str">
        <f t="shared" si="4"/>
        <v/>
      </c>
      <c r="Q75" s="39" t="str">
        <f t="shared" si="5"/>
        <v/>
      </c>
      <c r="R75" s="39" t="str">
        <f t="shared" si="6"/>
        <v/>
      </c>
      <c r="S75" s="39" t="str">
        <f t="shared" si="7"/>
        <v/>
      </c>
      <c r="T75" s="112" t="str">
        <f>IF(ISBLANK(A75),"",IF(ISNA(VLOOKUP(VLOOKUP($A75,Légende!$H:$J,3,FALSE),NOM_JF2,1,FALSE)),"AJOUTER L'ÉCOLE DANS LA SECTION 2",""))</f>
        <v/>
      </c>
    </row>
    <row r="76" spans="2:20" ht="15.75" x14ac:dyDescent="0.25">
      <c r="B76" s="3"/>
      <c r="C76" s="2"/>
      <c r="D76" s="2"/>
      <c r="E76" s="2"/>
      <c r="F76" s="2"/>
      <c r="G76" s="2"/>
      <c r="H76" s="2"/>
      <c r="I76" s="2"/>
      <c r="J76" s="18"/>
      <c r="K76" s="18"/>
      <c r="L76" s="18"/>
      <c r="M76" s="18"/>
      <c r="P76" s="39" t="str">
        <f t="shared" si="4"/>
        <v/>
      </c>
      <c r="Q76" s="39" t="str">
        <f t="shared" si="5"/>
        <v/>
      </c>
      <c r="R76" s="39" t="str">
        <f t="shared" si="6"/>
        <v/>
      </c>
      <c r="S76" s="39" t="str">
        <f t="shared" si="7"/>
        <v/>
      </c>
      <c r="T76" s="112" t="str">
        <f>IF(ISBLANK(A76),"",IF(ISNA(VLOOKUP(VLOOKUP($A76,Légende!$H:$J,3,FALSE),NOM_JF2,1,FALSE)),"AJOUTER L'ÉCOLE DANS LA SECTION 2",""))</f>
        <v/>
      </c>
    </row>
    <row r="77" spans="2:20" ht="15.75" x14ac:dyDescent="0.25">
      <c r="B77" s="3"/>
      <c r="C77" s="2"/>
      <c r="D77" s="2"/>
      <c r="E77" s="2"/>
      <c r="F77" s="2"/>
      <c r="G77" s="2"/>
      <c r="H77" s="2"/>
      <c r="I77" s="2"/>
      <c r="J77" s="18"/>
      <c r="K77" s="18"/>
      <c r="L77" s="18"/>
      <c r="M77" s="18"/>
      <c r="P77" s="39" t="str">
        <f t="shared" ref="P77:P108" si="8">IF($J77="","",RANK($J77,$J$5:$J$136,0))</f>
        <v/>
      </c>
      <c r="Q77" s="39" t="str">
        <f t="shared" ref="Q77:Q108" si="9">IF($K77="","",RANK($K77,$K$5:$K$136,0))</f>
        <v/>
      </c>
      <c r="R77" s="39" t="str">
        <f t="shared" ref="R77:R108" si="10">IF($L77="","",RANK($L77,$L$5:$L$136,0))</f>
        <v/>
      </c>
      <c r="S77" s="39" t="str">
        <f t="shared" ref="S77:S108" si="11">IF($M77="","",RANK($M77,$M$5:$M$136,0))</f>
        <v/>
      </c>
      <c r="T77" s="112" t="str">
        <f>IF(ISBLANK(A77),"",IF(ISNA(VLOOKUP(VLOOKUP($A77,Légende!$H:$J,3,FALSE),NOM_JF2,1,FALSE)),"AJOUTER L'ÉCOLE DANS LA SECTION 2",""))</f>
        <v/>
      </c>
    </row>
    <row r="78" spans="2:20" ht="15.75" x14ac:dyDescent="0.25">
      <c r="B78" s="3"/>
      <c r="C78" s="2"/>
      <c r="D78" s="2"/>
      <c r="E78" s="2"/>
      <c r="F78" s="2"/>
      <c r="G78" s="2"/>
      <c r="H78" s="2"/>
      <c r="I78" s="2"/>
      <c r="J78" s="18"/>
      <c r="K78" s="18"/>
      <c r="L78" s="18"/>
      <c r="M78" s="18"/>
      <c r="P78" s="39" t="str">
        <f t="shared" si="8"/>
        <v/>
      </c>
      <c r="Q78" s="39" t="str">
        <f t="shared" si="9"/>
        <v/>
      </c>
      <c r="R78" s="39" t="str">
        <f t="shared" si="10"/>
        <v/>
      </c>
      <c r="S78" s="39" t="str">
        <f t="shared" si="11"/>
        <v/>
      </c>
      <c r="T78" s="112" t="str">
        <f>IF(ISBLANK(A78),"",IF(ISNA(VLOOKUP(VLOOKUP($A78,Légende!$H:$J,3,FALSE),NOM_JF2,1,FALSE)),"AJOUTER L'ÉCOLE DANS LA SECTION 2",""))</f>
        <v/>
      </c>
    </row>
    <row r="79" spans="2:20" ht="15.75" x14ac:dyDescent="0.25">
      <c r="B79" s="3"/>
      <c r="C79" s="2"/>
      <c r="D79" s="2"/>
      <c r="E79" s="2"/>
      <c r="F79" s="2"/>
      <c r="G79" s="2"/>
      <c r="H79" s="2"/>
      <c r="I79" s="2"/>
      <c r="J79" s="18"/>
      <c r="K79" s="18"/>
      <c r="L79" s="18"/>
      <c r="M79" s="18"/>
      <c r="P79" s="39" t="str">
        <f t="shared" si="8"/>
        <v/>
      </c>
      <c r="Q79" s="39" t="str">
        <f t="shared" si="9"/>
        <v/>
      </c>
      <c r="R79" s="39" t="str">
        <f t="shared" si="10"/>
        <v/>
      </c>
      <c r="S79" s="39" t="str">
        <f t="shared" si="11"/>
        <v/>
      </c>
      <c r="T79" s="112" t="str">
        <f>IF(ISBLANK(A79),"",IF(ISNA(VLOOKUP(VLOOKUP($A79,Légende!$H:$J,3,FALSE),NOM_JF2,1,FALSE)),"AJOUTER L'ÉCOLE DANS LA SECTION 2",""))</f>
        <v/>
      </c>
    </row>
    <row r="80" spans="2:20" ht="15.75" x14ac:dyDescent="0.25">
      <c r="B80" s="3"/>
      <c r="C80" s="2"/>
      <c r="D80" s="2"/>
      <c r="E80" s="2"/>
      <c r="F80" s="2"/>
      <c r="G80" s="2"/>
      <c r="H80" s="2"/>
      <c r="I80" s="2"/>
      <c r="J80" s="18"/>
      <c r="K80" s="18"/>
      <c r="L80" s="18"/>
      <c r="M80" s="18"/>
      <c r="P80" s="39" t="str">
        <f t="shared" si="8"/>
        <v/>
      </c>
      <c r="Q80" s="39" t="str">
        <f t="shared" si="9"/>
        <v/>
      </c>
      <c r="R80" s="39" t="str">
        <f t="shared" si="10"/>
        <v/>
      </c>
      <c r="S80" s="39" t="str">
        <f t="shared" si="11"/>
        <v/>
      </c>
      <c r="T80" s="112" t="str">
        <f>IF(ISBLANK(A80),"",IF(ISNA(VLOOKUP(VLOOKUP($A80,Légende!$H:$J,3,FALSE),NOM_JF2,1,FALSE)),"AJOUTER L'ÉCOLE DANS LA SECTION 2",""))</f>
        <v/>
      </c>
    </row>
    <row r="81" spans="2:20" ht="15.75" x14ac:dyDescent="0.25">
      <c r="B81" s="3"/>
      <c r="C81" s="2"/>
      <c r="D81" s="2"/>
      <c r="E81" s="2"/>
      <c r="F81" s="2"/>
      <c r="G81" s="2"/>
      <c r="H81" s="2"/>
      <c r="I81" s="2"/>
      <c r="J81" s="18"/>
      <c r="K81" s="18"/>
      <c r="L81" s="18"/>
      <c r="M81" s="18"/>
      <c r="P81" s="39" t="str">
        <f t="shared" si="8"/>
        <v/>
      </c>
      <c r="Q81" s="39" t="str">
        <f t="shared" si="9"/>
        <v/>
      </c>
      <c r="R81" s="39" t="str">
        <f t="shared" si="10"/>
        <v/>
      </c>
      <c r="S81" s="39" t="str">
        <f t="shared" si="11"/>
        <v/>
      </c>
      <c r="T81" s="112" t="str">
        <f>IF(ISBLANK(A81),"",IF(ISNA(VLOOKUP(VLOOKUP($A81,Légende!$H:$J,3,FALSE),NOM_JF2,1,FALSE)),"AJOUTER L'ÉCOLE DANS LA SECTION 2",""))</f>
        <v/>
      </c>
    </row>
    <row r="82" spans="2:20" ht="15.75" x14ac:dyDescent="0.25">
      <c r="B82" s="3"/>
      <c r="C82" s="2"/>
      <c r="D82" s="2"/>
      <c r="E82" s="2"/>
      <c r="F82" s="2"/>
      <c r="G82" s="2"/>
      <c r="H82" s="2"/>
      <c r="I82" s="2"/>
      <c r="J82" s="18"/>
      <c r="K82" s="18"/>
      <c r="L82" s="18"/>
      <c r="M82" s="18"/>
      <c r="P82" s="39" t="str">
        <f t="shared" si="8"/>
        <v/>
      </c>
      <c r="Q82" s="39" t="str">
        <f t="shared" si="9"/>
        <v/>
      </c>
      <c r="R82" s="39" t="str">
        <f t="shared" si="10"/>
        <v/>
      </c>
      <c r="S82" s="39" t="str">
        <f t="shared" si="11"/>
        <v/>
      </c>
      <c r="T82" s="112" t="str">
        <f>IF(ISBLANK(A82),"",IF(ISNA(VLOOKUP(VLOOKUP($A82,Légende!$H:$J,3,FALSE),NOM_JF2,1,FALSE)),"AJOUTER L'ÉCOLE DANS LA SECTION 2",""))</f>
        <v/>
      </c>
    </row>
    <row r="83" spans="2:20" ht="15.75" x14ac:dyDescent="0.25">
      <c r="B83" s="3"/>
      <c r="C83" s="2"/>
      <c r="D83" s="2"/>
      <c r="E83" s="2"/>
      <c r="F83" s="2"/>
      <c r="G83" s="2"/>
      <c r="H83" s="2"/>
      <c r="I83" s="2"/>
      <c r="J83" s="18"/>
      <c r="K83" s="18"/>
      <c r="L83" s="18"/>
      <c r="M83" s="18"/>
      <c r="P83" s="39" t="str">
        <f t="shared" si="8"/>
        <v/>
      </c>
      <c r="Q83" s="39" t="str">
        <f t="shared" si="9"/>
        <v/>
      </c>
      <c r="R83" s="39" t="str">
        <f t="shared" si="10"/>
        <v/>
      </c>
      <c r="S83" s="39" t="str">
        <f t="shared" si="11"/>
        <v/>
      </c>
      <c r="T83" s="112" t="str">
        <f>IF(ISBLANK(A83),"",IF(ISNA(VLOOKUP(VLOOKUP($A83,Légende!$H:$J,3,FALSE),NOM_JF2,1,FALSE)),"AJOUTER L'ÉCOLE DANS LA SECTION 2",""))</f>
        <v/>
      </c>
    </row>
    <row r="84" spans="2:20" ht="15.75" x14ac:dyDescent="0.25">
      <c r="B84" s="3"/>
      <c r="C84" s="2"/>
      <c r="D84" s="2"/>
      <c r="E84" s="2"/>
      <c r="F84" s="2"/>
      <c r="G84" s="2"/>
      <c r="H84" s="2"/>
      <c r="I84" s="2"/>
      <c r="J84" s="18"/>
      <c r="K84" s="18"/>
      <c r="L84" s="18"/>
      <c r="M84" s="18"/>
      <c r="P84" s="39" t="str">
        <f t="shared" si="8"/>
        <v/>
      </c>
      <c r="Q84" s="39" t="str">
        <f t="shared" si="9"/>
        <v/>
      </c>
      <c r="R84" s="39" t="str">
        <f t="shared" si="10"/>
        <v/>
      </c>
      <c r="S84" s="39" t="str">
        <f t="shared" si="11"/>
        <v/>
      </c>
      <c r="T84" s="112" t="str">
        <f>IF(ISBLANK(A84),"",IF(ISNA(VLOOKUP(VLOOKUP($A84,Légende!$H:$J,3,FALSE),NOM_JF2,1,FALSE)),"AJOUTER L'ÉCOLE DANS LA SECTION 2",""))</f>
        <v/>
      </c>
    </row>
    <row r="85" spans="2:20" ht="15.75" x14ac:dyDescent="0.25">
      <c r="B85" s="3"/>
      <c r="C85" s="2"/>
      <c r="D85" s="2"/>
      <c r="E85" s="2"/>
      <c r="F85" s="2"/>
      <c r="G85" s="2"/>
      <c r="H85" s="2"/>
      <c r="I85" s="2"/>
      <c r="J85" s="18"/>
      <c r="K85" s="18"/>
      <c r="L85" s="18"/>
      <c r="M85" s="18"/>
      <c r="P85" s="39" t="str">
        <f t="shared" si="8"/>
        <v/>
      </c>
      <c r="Q85" s="39" t="str">
        <f t="shared" si="9"/>
        <v/>
      </c>
      <c r="R85" s="39" t="str">
        <f t="shared" si="10"/>
        <v/>
      </c>
      <c r="S85" s="39" t="str">
        <f t="shared" si="11"/>
        <v/>
      </c>
      <c r="T85" s="112" t="str">
        <f>IF(ISBLANK(A85),"",IF(ISNA(VLOOKUP(VLOOKUP($A85,Légende!$H:$J,3,FALSE),NOM_JF2,1,FALSE)),"AJOUTER L'ÉCOLE DANS LA SECTION 2",""))</f>
        <v/>
      </c>
    </row>
    <row r="86" spans="2:20" ht="15.75" x14ac:dyDescent="0.25">
      <c r="B86" s="3"/>
      <c r="C86" s="2"/>
      <c r="D86" s="2"/>
      <c r="E86" s="2"/>
      <c r="F86" s="2"/>
      <c r="G86" s="2"/>
      <c r="H86" s="2"/>
      <c r="I86" s="2"/>
      <c r="J86" s="18"/>
      <c r="K86" s="18"/>
      <c r="L86" s="18"/>
      <c r="M86" s="18"/>
      <c r="P86" s="39" t="str">
        <f t="shared" si="8"/>
        <v/>
      </c>
      <c r="Q86" s="39" t="str">
        <f t="shared" si="9"/>
        <v/>
      </c>
      <c r="R86" s="39" t="str">
        <f t="shared" si="10"/>
        <v/>
      </c>
      <c r="S86" s="39" t="str">
        <f t="shared" si="11"/>
        <v/>
      </c>
      <c r="T86" s="112" t="str">
        <f>IF(ISBLANK(A86),"",IF(ISNA(VLOOKUP(VLOOKUP($A86,Légende!$H:$J,3,FALSE),NOM_JF2,1,FALSE)),"AJOUTER L'ÉCOLE DANS LA SECTION 2",""))</f>
        <v/>
      </c>
    </row>
    <row r="87" spans="2:20" ht="15.75" x14ac:dyDescent="0.25">
      <c r="B87" s="3"/>
      <c r="C87" s="2"/>
      <c r="D87" s="2"/>
      <c r="E87" s="2"/>
      <c r="F87" s="2"/>
      <c r="G87" s="2"/>
      <c r="H87" s="2"/>
      <c r="I87" s="2"/>
      <c r="J87" s="18"/>
      <c r="K87" s="18"/>
      <c r="L87" s="18"/>
      <c r="M87" s="18"/>
      <c r="P87" s="39" t="str">
        <f t="shared" si="8"/>
        <v/>
      </c>
      <c r="Q87" s="39" t="str">
        <f t="shared" si="9"/>
        <v/>
      </c>
      <c r="R87" s="39" t="str">
        <f t="shared" si="10"/>
        <v/>
      </c>
      <c r="S87" s="39" t="str">
        <f t="shared" si="11"/>
        <v/>
      </c>
      <c r="T87" s="112" t="str">
        <f>IF(ISBLANK(A87),"",IF(ISNA(VLOOKUP(VLOOKUP($A87,Légende!$H:$J,3,FALSE),NOM_JF2,1,FALSE)),"AJOUTER L'ÉCOLE DANS LA SECTION 2",""))</f>
        <v/>
      </c>
    </row>
    <row r="88" spans="2:20" ht="15.75" x14ac:dyDescent="0.25">
      <c r="B88" s="3"/>
      <c r="C88" s="2"/>
      <c r="D88" s="2"/>
      <c r="E88" s="2"/>
      <c r="F88" s="2"/>
      <c r="G88" s="2"/>
      <c r="H88" s="2"/>
      <c r="I88" s="2"/>
      <c r="J88" s="18"/>
      <c r="K88" s="18"/>
      <c r="L88" s="18"/>
      <c r="M88" s="18"/>
      <c r="P88" s="39" t="str">
        <f t="shared" si="8"/>
        <v/>
      </c>
      <c r="Q88" s="39" t="str">
        <f t="shared" si="9"/>
        <v/>
      </c>
      <c r="R88" s="39" t="str">
        <f t="shared" si="10"/>
        <v/>
      </c>
      <c r="S88" s="39" t="str">
        <f t="shared" si="11"/>
        <v/>
      </c>
      <c r="T88" s="112" t="str">
        <f>IF(ISBLANK(A88),"",IF(ISNA(VLOOKUP(VLOOKUP($A88,Légende!$H:$J,3,FALSE),NOM_JF2,1,FALSE)),"AJOUTER L'ÉCOLE DANS LA SECTION 2",""))</f>
        <v/>
      </c>
    </row>
    <row r="89" spans="2:20" ht="15.75" x14ac:dyDescent="0.25">
      <c r="B89" s="3"/>
      <c r="C89" s="2"/>
      <c r="D89" s="2"/>
      <c r="E89" s="2"/>
      <c r="F89" s="2"/>
      <c r="G89" s="2"/>
      <c r="H89" s="2"/>
      <c r="I89" s="2"/>
      <c r="J89" s="18"/>
      <c r="K89" s="18"/>
      <c r="L89" s="18"/>
      <c r="M89" s="18"/>
      <c r="P89" s="39" t="str">
        <f t="shared" si="8"/>
        <v/>
      </c>
      <c r="Q89" s="39" t="str">
        <f t="shared" si="9"/>
        <v/>
      </c>
      <c r="R89" s="39" t="str">
        <f t="shared" si="10"/>
        <v/>
      </c>
      <c r="S89" s="39" t="str">
        <f t="shared" si="11"/>
        <v/>
      </c>
      <c r="T89" s="112" t="str">
        <f>IF(ISBLANK(A89),"",IF(ISNA(VLOOKUP(VLOOKUP($A89,Légende!$H:$J,3,FALSE),NOM_JF2,1,FALSE)),"AJOUTER L'ÉCOLE DANS LA SECTION 2",""))</f>
        <v/>
      </c>
    </row>
    <row r="90" spans="2:20" ht="15.75" x14ac:dyDescent="0.25">
      <c r="B90" s="3"/>
      <c r="C90" s="2"/>
      <c r="D90" s="2"/>
      <c r="E90" s="2"/>
      <c r="F90" s="2"/>
      <c r="G90" s="2"/>
      <c r="H90" s="2"/>
      <c r="I90" s="2"/>
      <c r="J90" s="18"/>
      <c r="K90" s="18"/>
      <c r="L90" s="18"/>
      <c r="M90" s="18"/>
      <c r="P90" s="39" t="str">
        <f t="shared" si="8"/>
        <v/>
      </c>
      <c r="Q90" s="39" t="str">
        <f t="shared" si="9"/>
        <v/>
      </c>
      <c r="R90" s="39" t="str">
        <f t="shared" si="10"/>
        <v/>
      </c>
      <c r="S90" s="39" t="str">
        <f t="shared" si="11"/>
        <v/>
      </c>
      <c r="T90" s="112" t="str">
        <f>IF(ISBLANK(A90),"",IF(ISNA(VLOOKUP(VLOOKUP($A90,Légende!$H:$J,3,FALSE),NOM_JF2,1,FALSE)),"AJOUTER L'ÉCOLE DANS LA SECTION 2",""))</f>
        <v/>
      </c>
    </row>
    <row r="91" spans="2:20" ht="15.75" x14ac:dyDescent="0.25">
      <c r="B91" s="3"/>
      <c r="C91" s="2"/>
      <c r="D91" s="2"/>
      <c r="E91" s="2"/>
      <c r="F91" s="2"/>
      <c r="G91" s="2"/>
      <c r="H91" s="2"/>
      <c r="I91" s="2"/>
      <c r="J91" s="18"/>
      <c r="K91" s="18"/>
      <c r="L91" s="18"/>
      <c r="M91" s="18"/>
      <c r="P91" s="39" t="str">
        <f t="shared" si="8"/>
        <v/>
      </c>
      <c r="Q91" s="39" t="str">
        <f t="shared" si="9"/>
        <v/>
      </c>
      <c r="R91" s="39" t="str">
        <f t="shared" si="10"/>
        <v/>
      </c>
      <c r="S91" s="39" t="str">
        <f t="shared" si="11"/>
        <v/>
      </c>
      <c r="T91" s="112" t="str">
        <f>IF(ISBLANK(A91),"",IF(ISNA(VLOOKUP(VLOOKUP($A91,Légende!$H:$J,3,FALSE),NOM_JF2,1,FALSE)),"AJOUTER L'ÉCOLE DANS LA SECTION 2",""))</f>
        <v/>
      </c>
    </row>
    <row r="92" spans="2:20" ht="15.75" x14ac:dyDescent="0.25">
      <c r="B92" s="3"/>
      <c r="C92" s="2"/>
      <c r="D92" s="2"/>
      <c r="E92" s="2"/>
      <c r="F92" s="2"/>
      <c r="G92" s="2"/>
      <c r="H92" s="2"/>
      <c r="I92" s="2"/>
      <c r="J92" s="18"/>
      <c r="K92" s="18"/>
      <c r="L92" s="18"/>
      <c r="M92" s="18"/>
      <c r="P92" s="39" t="str">
        <f t="shared" si="8"/>
        <v/>
      </c>
      <c r="Q92" s="39" t="str">
        <f t="shared" si="9"/>
        <v/>
      </c>
      <c r="R92" s="39" t="str">
        <f t="shared" si="10"/>
        <v/>
      </c>
      <c r="S92" s="39" t="str">
        <f t="shared" si="11"/>
        <v/>
      </c>
      <c r="T92" s="112" t="str">
        <f>IF(ISBLANK(A92),"",IF(ISNA(VLOOKUP(VLOOKUP($A92,Légende!$H:$J,3,FALSE),NOM_JF2,1,FALSE)),"AJOUTER L'ÉCOLE DANS LA SECTION 2",""))</f>
        <v/>
      </c>
    </row>
    <row r="93" spans="2:20" ht="15.75" x14ac:dyDescent="0.25">
      <c r="B93" s="3"/>
      <c r="C93" s="2"/>
      <c r="D93" s="2"/>
      <c r="E93" s="2"/>
      <c r="F93" s="2"/>
      <c r="G93" s="2"/>
      <c r="H93" s="2"/>
      <c r="I93" s="2"/>
      <c r="J93" s="18"/>
      <c r="K93" s="18"/>
      <c r="L93" s="18"/>
      <c r="M93" s="18"/>
      <c r="P93" s="39" t="str">
        <f t="shared" si="8"/>
        <v/>
      </c>
      <c r="Q93" s="39" t="str">
        <f t="shared" si="9"/>
        <v/>
      </c>
      <c r="R93" s="39" t="str">
        <f t="shared" si="10"/>
        <v/>
      </c>
      <c r="S93" s="39" t="str">
        <f t="shared" si="11"/>
        <v/>
      </c>
      <c r="T93" s="112" t="str">
        <f>IF(ISBLANK(A93),"",IF(ISNA(VLOOKUP(VLOOKUP($A93,Légende!$H:$J,3,FALSE),NOM_JF2,1,FALSE)),"AJOUTER L'ÉCOLE DANS LA SECTION 2",""))</f>
        <v/>
      </c>
    </row>
    <row r="94" spans="2:20" ht="15.75" x14ac:dyDescent="0.25">
      <c r="B94" s="3"/>
      <c r="C94" s="2"/>
      <c r="D94" s="2"/>
      <c r="E94" s="2"/>
      <c r="F94" s="2"/>
      <c r="G94" s="2"/>
      <c r="H94" s="2"/>
      <c r="I94" s="2"/>
      <c r="J94" s="18"/>
      <c r="K94" s="18"/>
      <c r="L94" s="18"/>
      <c r="M94" s="18"/>
      <c r="P94" s="39" t="str">
        <f t="shared" si="8"/>
        <v/>
      </c>
      <c r="Q94" s="39" t="str">
        <f t="shared" si="9"/>
        <v/>
      </c>
      <c r="R94" s="39" t="str">
        <f t="shared" si="10"/>
        <v/>
      </c>
      <c r="S94" s="39" t="str">
        <f t="shared" si="11"/>
        <v/>
      </c>
      <c r="T94" s="112" t="str">
        <f>IF(ISBLANK(A94),"",IF(ISNA(VLOOKUP(VLOOKUP($A94,Légende!$H:$J,3,FALSE),NOM_JF2,1,FALSE)),"AJOUTER L'ÉCOLE DANS LA SECTION 2",""))</f>
        <v/>
      </c>
    </row>
    <row r="95" spans="2:20" ht="15.75" x14ac:dyDescent="0.25">
      <c r="B95" s="3"/>
      <c r="C95" s="2"/>
      <c r="D95" s="2"/>
      <c r="E95" s="2"/>
      <c r="F95" s="2"/>
      <c r="G95" s="2"/>
      <c r="H95" s="2"/>
      <c r="I95" s="2"/>
      <c r="J95" s="18"/>
      <c r="K95" s="18"/>
      <c r="L95" s="18"/>
      <c r="M95" s="18"/>
      <c r="P95" s="39" t="str">
        <f t="shared" si="8"/>
        <v/>
      </c>
      <c r="Q95" s="39" t="str">
        <f t="shared" si="9"/>
        <v/>
      </c>
      <c r="R95" s="39" t="str">
        <f t="shared" si="10"/>
        <v/>
      </c>
      <c r="S95" s="39" t="str">
        <f t="shared" si="11"/>
        <v/>
      </c>
      <c r="T95" s="112" t="str">
        <f>IF(ISBLANK(A95),"",IF(ISNA(VLOOKUP(VLOOKUP($A95,Légende!$H:$J,3,FALSE),NOM_JF2,1,FALSE)),"AJOUTER L'ÉCOLE DANS LA SECTION 2",""))</f>
        <v/>
      </c>
    </row>
    <row r="96" spans="2:20" ht="15.75" x14ac:dyDescent="0.25">
      <c r="B96" s="3"/>
      <c r="C96" s="2"/>
      <c r="D96" s="2"/>
      <c r="E96" s="2"/>
      <c r="F96" s="2"/>
      <c r="G96" s="2"/>
      <c r="H96" s="2"/>
      <c r="I96" s="2"/>
      <c r="J96" s="18"/>
      <c r="K96" s="18"/>
      <c r="L96" s="18"/>
      <c r="M96" s="18"/>
      <c r="P96" s="39" t="str">
        <f t="shared" si="8"/>
        <v/>
      </c>
      <c r="Q96" s="39" t="str">
        <f t="shared" si="9"/>
        <v/>
      </c>
      <c r="R96" s="39" t="str">
        <f t="shared" si="10"/>
        <v/>
      </c>
      <c r="S96" s="39" t="str">
        <f t="shared" si="11"/>
        <v/>
      </c>
      <c r="T96" s="112" t="str">
        <f>IF(ISBLANK(A96),"",IF(ISNA(VLOOKUP(VLOOKUP($A96,Légende!$H:$J,3,FALSE),NOM_JF2,1,FALSE)),"AJOUTER L'ÉCOLE DANS LA SECTION 2",""))</f>
        <v/>
      </c>
    </row>
    <row r="97" spans="2:20" ht="15.75" x14ac:dyDescent="0.25">
      <c r="B97" s="3"/>
      <c r="C97" s="2"/>
      <c r="D97" s="2"/>
      <c r="E97" s="2"/>
      <c r="F97" s="2"/>
      <c r="G97" s="2"/>
      <c r="H97" s="2"/>
      <c r="I97" s="2"/>
      <c r="J97" s="18"/>
      <c r="K97" s="18"/>
      <c r="L97" s="18"/>
      <c r="M97" s="18"/>
      <c r="P97" s="39" t="str">
        <f t="shared" si="8"/>
        <v/>
      </c>
      <c r="Q97" s="39" t="str">
        <f t="shared" si="9"/>
        <v/>
      </c>
      <c r="R97" s="39" t="str">
        <f t="shared" si="10"/>
        <v/>
      </c>
      <c r="S97" s="39" t="str">
        <f t="shared" si="11"/>
        <v/>
      </c>
      <c r="T97" s="112" t="str">
        <f>IF(ISBLANK(A97),"",IF(ISNA(VLOOKUP(VLOOKUP($A97,Légende!$H:$J,3,FALSE),NOM_JF2,1,FALSE)),"AJOUTER L'ÉCOLE DANS LA SECTION 2",""))</f>
        <v/>
      </c>
    </row>
    <row r="98" spans="2:20" ht="15.75" x14ac:dyDescent="0.25">
      <c r="B98" s="3"/>
      <c r="C98" s="2"/>
      <c r="D98" s="2"/>
      <c r="E98" s="2"/>
      <c r="F98" s="2"/>
      <c r="G98" s="2"/>
      <c r="H98" s="2"/>
      <c r="I98" s="2"/>
      <c r="J98" s="18"/>
      <c r="K98" s="18"/>
      <c r="L98" s="18"/>
      <c r="M98" s="18"/>
      <c r="P98" s="39" t="str">
        <f t="shared" si="8"/>
        <v/>
      </c>
      <c r="Q98" s="39" t="str">
        <f t="shared" si="9"/>
        <v/>
      </c>
      <c r="R98" s="39" t="str">
        <f t="shared" si="10"/>
        <v/>
      </c>
      <c r="S98" s="39" t="str">
        <f t="shared" si="11"/>
        <v/>
      </c>
      <c r="T98" s="112" t="str">
        <f>IF(ISBLANK(A98),"",IF(ISNA(VLOOKUP(VLOOKUP($A98,Légende!$H:$J,3,FALSE),NOM_JF2,1,FALSE)),"AJOUTER L'ÉCOLE DANS LA SECTION 2",""))</f>
        <v/>
      </c>
    </row>
    <row r="99" spans="2:20" ht="15.75" x14ac:dyDescent="0.25">
      <c r="B99" s="3"/>
      <c r="C99" s="2"/>
      <c r="D99" s="2"/>
      <c r="E99" s="2"/>
      <c r="F99" s="2"/>
      <c r="G99" s="2"/>
      <c r="H99" s="2"/>
      <c r="I99" s="2"/>
      <c r="J99" s="18"/>
      <c r="K99" s="18"/>
      <c r="L99" s="18"/>
      <c r="M99" s="18"/>
      <c r="P99" s="39" t="str">
        <f t="shared" si="8"/>
        <v/>
      </c>
      <c r="Q99" s="39" t="str">
        <f t="shared" si="9"/>
        <v/>
      </c>
      <c r="R99" s="39" t="str">
        <f t="shared" si="10"/>
        <v/>
      </c>
      <c r="S99" s="39" t="str">
        <f t="shared" si="11"/>
        <v/>
      </c>
      <c r="T99" s="112" t="str">
        <f>IF(ISBLANK(A99),"",IF(ISNA(VLOOKUP(VLOOKUP($A99,Légende!$H:$J,3,FALSE),NOM_JF2,1,FALSE)),"AJOUTER L'ÉCOLE DANS LA SECTION 2",""))</f>
        <v/>
      </c>
    </row>
    <row r="100" spans="2:20" ht="15.75" x14ac:dyDescent="0.25">
      <c r="B100" s="3"/>
      <c r="C100" s="2"/>
      <c r="D100" s="2"/>
      <c r="E100" s="2"/>
      <c r="F100" s="2"/>
      <c r="G100" s="2"/>
      <c r="H100" s="2"/>
      <c r="I100" s="2"/>
      <c r="J100" s="18"/>
      <c r="K100" s="18"/>
      <c r="L100" s="18"/>
      <c r="M100" s="18"/>
      <c r="P100" s="39" t="str">
        <f t="shared" si="8"/>
        <v/>
      </c>
      <c r="Q100" s="39" t="str">
        <f t="shared" si="9"/>
        <v/>
      </c>
      <c r="R100" s="39" t="str">
        <f t="shared" si="10"/>
        <v/>
      </c>
      <c r="S100" s="39" t="str">
        <f t="shared" si="11"/>
        <v/>
      </c>
      <c r="T100" s="112" t="str">
        <f>IF(ISBLANK(A100),"",IF(ISNA(VLOOKUP(VLOOKUP($A100,Légende!$H:$J,3,FALSE),NOM_JF2,1,FALSE)),"AJOUTER L'ÉCOLE DANS LA SECTION 2",""))</f>
        <v/>
      </c>
    </row>
    <row r="101" spans="2:20" ht="15.75" x14ac:dyDescent="0.25">
      <c r="B101" s="3"/>
      <c r="C101" s="2"/>
      <c r="D101" s="2"/>
      <c r="E101" s="2"/>
      <c r="F101" s="2"/>
      <c r="G101" s="2"/>
      <c r="H101" s="2"/>
      <c r="I101" s="2"/>
      <c r="J101" s="18"/>
      <c r="K101" s="18"/>
      <c r="L101" s="18"/>
      <c r="M101" s="18"/>
      <c r="P101" s="39" t="str">
        <f t="shared" si="8"/>
        <v/>
      </c>
      <c r="Q101" s="39" t="str">
        <f t="shared" si="9"/>
        <v/>
      </c>
      <c r="R101" s="39" t="str">
        <f t="shared" si="10"/>
        <v/>
      </c>
      <c r="S101" s="39" t="str">
        <f t="shared" si="11"/>
        <v/>
      </c>
      <c r="T101" s="112" t="str">
        <f>IF(ISBLANK(A101),"",IF(ISNA(VLOOKUP(VLOOKUP($A101,Légende!$H:$J,3,FALSE),NOM_JF2,1,FALSE)),"AJOUTER L'ÉCOLE DANS LA SECTION 2",""))</f>
        <v/>
      </c>
    </row>
    <row r="102" spans="2:20" ht="15.75" x14ac:dyDescent="0.25">
      <c r="B102" s="3"/>
      <c r="C102" s="2"/>
      <c r="D102" s="2"/>
      <c r="E102" s="2"/>
      <c r="F102" s="2"/>
      <c r="G102" s="2"/>
      <c r="H102" s="2"/>
      <c r="I102" s="2"/>
      <c r="J102" s="18"/>
      <c r="K102" s="18"/>
      <c r="L102" s="18"/>
      <c r="M102" s="18"/>
      <c r="P102" s="39" t="str">
        <f t="shared" si="8"/>
        <v/>
      </c>
      <c r="Q102" s="39" t="str">
        <f t="shared" si="9"/>
        <v/>
      </c>
      <c r="R102" s="39" t="str">
        <f t="shared" si="10"/>
        <v/>
      </c>
      <c r="S102" s="39" t="str">
        <f t="shared" si="11"/>
        <v/>
      </c>
      <c r="T102" s="112" t="str">
        <f>IF(ISBLANK(A102),"",IF(ISNA(VLOOKUP(VLOOKUP($A102,Légende!$H:$J,3,FALSE),NOM_JF2,1,FALSE)),"AJOUTER L'ÉCOLE DANS LA SECTION 2",""))</f>
        <v/>
      </c>
    </row>
    <row r="103" spans="2:20" ht="15.75" x14ac:dyDescent="0.25">
      <c r="B103" s="3"/>
      <c r="C103" s="2"/>
      <c r="D103" s="2"/>
      <c r="E103" s="2"/>
      <c r="F103" s="2"/>
      <c r="G103" s="2"/>
      <c r="H103" s="2"/>
      <c r="I103" s="2"/>
      <c r="J103" s="18"/>
      <c r="K103" s="18"/>
      <c r="L103" s="18"/>
      <c r="M103" s="18"/>
      <c r="P103" s="39" t="str">
        <f t="shared" si="8"/>
        <v/>
      </c>
      <c r="Q103" s="39" t="str">
        <f t="shared" si="9"/>
        <v/>
      </c>
      <c r="R103" s="39" t="str">
        <f t="shared" si="10"/>
        <v/>
      </c>
      <c r="S103" s="39" t="str">
        <f t="shared" si="11"/>
        <v/>
      </c>
      <c r="T103" s="112" t="str">
        <f>IF(ISBLANK(A103),"",IF(ISNA(VLOOKUP(VLOOKUP($A103,Légende!$H:$J,3,FALSE),NOM_JF2,1,FALSE)),"AJOUTER L'ÉCOLE DANS LA SECTION 2",""))</f>
        <v/>
      </c>
    </row>
    <row r="104" spans="2:20" ht="15.75" x14ac:dyDescent="0.25">
      <c r="B104" s="3"/>
      <c r="C104" s="2"/>
      <c r="D104" s="2"/>
      <c r="E104" s="2"/>
      <c r="F104" s="2"/>
      <c r="G104" s="2"/>
      <c r="H104" s="2"/>
      <c r="I104" s="2"/>
      <c r="J104" s="18"/>
      <c r="K104" s="18"/>
      <c r="L104" s="18"/>
      <c r="M104" s="18"/>
      <c r="P104" s="39" t="str">
        <f t="shared" si="8"/>
        <v/>
      </c>
      <c r="Q104" s="39" t="str">
        <f t="shared" si="9"/>
        <v/>
      </c>
      <c r="R104" s="39" t="str">
        <f t="shared" si="10"/>
        <v/>
      </c>
      <c r="S104" s="39" t="str">
        <f t="shared" si="11"/>
        <v/>
      </c>
      <c r="T104" s="112" t="str">
        <f>IF(ISBLANK(A104),"",IF(ISNA(VLOOKUP(VLOOKUP($A104,Légende!$H:$J,3,FALSE),NOM_JF2,1,FALSE)),"AJOUTER L'ÉCOLE DANS LA SECTION 2",""))</f>
        <v/>
      </c>
    </row>
    <row r="105" spans="2:20" ht="15.75" x14ac:dyDescent="0.25">
      <c r="B105" s="3"/>
      <c r="C105" s="2"/>
      <c r="D105" s="2"/>
      <c r="E105" s="2"/>
      <c r="F105" s="2"/>
      <c r="G105" s="2"/>
      <c r="H105" s="2"/>
      <c r="I105" s="2"/>
      <c r="J105" s="18"/>
      <c r="K105" s="18"/>
      <c r="L105" s="18"/>
      <c r="M105" s="18"/>
      <c r="P105" s="39" t="str">
        <f t="shared" si="8"/>
        <v/>
      </c>
      <c r="Q105" s="39" t="str">
        <f t="shared" si="9"/>
        <v/>
      </c>
      <c r="R105" s="39" t="str">
        <f t="shared" si="10"/>
        <v/>
      </c>
      <c r="S105" s="39" t="str">
        <f t="shared" si="11"/>
        <v/>
      </c>
      <c r="T105" s="112" t="str">
        <f>IF(ISBLANK(A105),"",IF(ISNA(VLOOKUP(VLOOKUP($A105,Légende!$H:$J,3,FALSE),NOM_JF2,1,FALSE)),"AJOUTER L'ÉCOLE DANS LA SECTION 2",""))</f>
        <v/>
      </c>
    </row>
    <row r="106" spans="2:20" ht="15.75" x14ac:dyDescent="0.25">
      <c r="B106" s="3"/>
      <c r="C106" s="2"/>
      <c r="D106" s="2"/>
      <c r="E106" s="2"/>
      <c r="F106" s="2"/>
      <c r="G106" s="2"/>
      <c r="H106" s="2"/>
      <c r="I106" s="2"/>
      <c r="J106" s="18"/>
      <c r="K106" s="18"/>
      <c r="L106" s="18"/>
      <c r="M106" s="18"/>
      <c r="P106" s="39" t="str">
        <f t="shared" si="8"/>
        <v/>
      </c>
      <c r="Q106" s="39" t="str">
        <f t="shared" si="9"/>
        <v/>
      </c>
      <c r="R106" s="39" t="str">
        <f t="shared" si="10"/>
        <v/>
      </c>
      <c r="S106" s="39" t="str">
        <f t="shared" si="11"/>
        <v/>
      </c>
      <c r="T106" s="112" t="str">
        <f>IF(ISBLANK(A106),"",IF(ISNA(VLOOKUP(VLOOKUP($A106,Légende!$H:$J,3,FALSE),NOM_JF2,1,FALSE)),"AJOUTER L'ÉCOLE DANS LA SECTION 2",""))</f>
        <v/>
      </c>
    </row>
    <row r="107" spans="2:20" ht="15.75" x14ac:dyDescent="0.25">
      <c r="B107" s="3"/>
      <c r="C107" s="2"/>
      <c r="D107" s="2"/>
      <c r="E107" s="2"/>
      <c r="F107" s="2"/>
      <c r="G107" s="2"/>
      <c r="H107" s="2"/>
      <c r="I107" s="2"/>
      <c r="J107" s="18"/>
      <c r="K107" s="18"/>
      <c r="L107" s="18"/>
      <c r="M107" s="18"/>
      <c r="P107" s="39" t="str">
        <f t="shared" si="8"/>
        <v/>
      </c>
      <c r="Q107" s="39" t="str">
        <f t="shared" si="9"/>
        <v/>
      </c>
      <c r="R107" s="39" t="str">
        <f t="shared" si="10"/>
        <v/>
      </c>
      <c r="S107" s="39" t="str">
        <f t="shared" si="11"/>
        <v/>
      </c>
      <c r="T107" s="112" t="str">
        <f>IF(ISBLANK(A107),"",IF(ISNA(VLOOKUP(VLOOKUP($A107,Légende!$H:$J,3,FALSE),NOM_JF2,1,FALSE)),"AJOUTER L'ÉCOLE DANS LA SECTION 2",""))</f>
        <v/>
      </c>
    </row>
    <row r="108" spans="2:20" ht="15.75" x14ac:dyDescent="0.25">
      <c r="B108" s="3"/>
      <c r="C108" s="2"/>
      <c r="D108" s="2"/>
      <c r="E108" s="2"/>
      <c r="F108" s="2"/>
      <c r="G108" s="2"/>
      <c r="H108" s="2"/>
      <c r="I108" s="2"/>
      <c r="J108" s="18"/>
      <c r="K108" s="18"/>
      <c r="L108" s="18"/>
      <c r="M108" s="18"/>
      <c r="P108" s="39" t="str">
        <f t="shared" si="8"/>
        <v/>
      </c>
      <c r="Q108" s="39" t="str">
        <f t="shared" si="9"/>
        <v/>
      </c>
      <c r="R108" s="39" t="str">
        <f t="shared" si="10"/>
        <v/>
      </c>
      <c r="S108" s="39" t="str">
        <f t="shared" si="11"/>
        <v/>
      </c>
      <c r="T108" s="112" t="str">
        <f>IF(ISBLANK(A108),"",IF(ISNA(VLOOKUP(VLOOKUP($A108,Légende!$H:$J,3,FALSE),NOM_JF2,1,FALSE)),"AJOUTER L'ÉCOLE DANS LA SECTION 2",""))</f>
        <v/>
      </c>
    </row>
    <row r="109" spans="2:20" ht="15.75" x14ac:dyDescent="0.25">
      <c r="B109" s="3"/>
      <c r="C109" s="2"/>
      <c r="D109" s="2"/>
      <c r="E109" s="2"/>
      <c r="F109" s="2"/>
      <c r="G109" s="2"/>
      <c r="H109" s="2"/>
      <c r="I109" s="2"/>
      <c r="J109" s="18"/>
      <c r="K109" s="18"/>
      <c r="L109" s="18"/>
      <c r="M109" s="18"/>
      <c r="P109" s="39" t="str">
        <f t="shared" ref="P109:P136" si="12">IF($J109="","",RANK($J109,$J$5:$J$136,0))</f>
        <v/>
      </c>
      <c r="Q109" s="39" t="str">
        <f t="shared" ref="Q109:Q136" si="13">IF($K109="","",RANK($K109,$K$5:$K$136,0))</f>
        <v/>
      </c>
      <c r="R109" s="39" t="str">
        <f t="shared" ref="R109:R136" si="14">IF($L109="","",RANK($L109,$L$5:$L$136,0))</f>
        <v/>
      </c>
      <c r="S109" s="39" t="str">
        <f t="shared" ref="S109:S136" si="15">IF($M109="","",RANK($M109,$M$5:$M$136,0))</f>
        <v/>
      </c>
      <c r="T109" s="112" t="str">
        <f>IF(ISBLANK(A109),"",IF(ISNA(VLOOKUP(VLOOKUP($A109,Légende!$H:$J,3,FALSE),NOM_JF2,1,FALSE)),"AJOUTER L'ÉCOLE DANS LA SECTION 2",""))</f>
        <v/>
      </c>
    </row>
    <row r="110" spans="2:20" ht="15.75" x14ac:dyDescent="0.25">
      <c r="B110" s="3"/>
      <c r="C110" s="2"/>
      <c r="D110" s="2"/>
      <c r="E110" s="2"/>
      <c r="F110" s="2"/>
      <c r="G110" s="2"/>
      <c r="H110" s="2"/>
      <c r="I110" s="2"/>
      <c r="J110" s="18"/>
      <c r="K110" s="18"/>
      <c r="L110" s="18"/>
      <c r="M110" s="18"/>
      <c r="P110" s="39" t="str">
        <f t="shared" si="12"/>
        <v/>
      </c>
      <c r="Q110" s="39" t="str">
        <f t="shared" si="13"/>
        <v/>
      </c>
      <c r="R110" s="39" t="str">
        <f t="shared" si="14"/>
        <v/>
      </c>
      <c r="S110" s="39" t="str">
        <f t="shared" si="15"/>
        <v/>
      </c>
      <c r="T110" s="112" t="str">
        <f>IF(ISBLANK(A110),"",IF(ISNA(VLOOKUP(VLOOKUP($A110,Légende!$H:$J,3,FALSE),NOM_JF2,1,FALSE)),"AJOUTER L'ÉCOLE DANS LA SECTION 2",""))</f>
        <v/>
      </c>
    </row>
    <row r="111" spans="2:20" ht="15.75" x14ac:dyDescent="0.25">
      <c r="B111" s="3"/>
      <c r="C111" s="2"/>
      <c r="D111" s="2"/>
      <c r="E111" s="2"/>
      <c r="F111" s="2"/>
      <c r="G111" s="2"/>
      <c r="H111" s="2"/>
      <c r="I111" s="2"/>
      <c r="J111" s="18"/>
      <c r="K111" s="18"/>
      <c r="L111" s="18"/>
      <c r="M111" s="18"/>
      <c r="P111" s="39" t="str">
        <f t="shared" si="12"/>
        <v/>
      </c>
      <c r="Q111" s="39" t="str">
        <f t="shared" si="13"/>
        <v/>
      </c>
      <c r="R111" s="39" t="str">
        <f t="shared" si="14"/>
        <v/>
      </c>
      <c r="S111" s="39" t="str">
        <f t="shared" si="15"/>
        <v/>
      </c>
      <c r="T111" s="112" t="str">
        <f>IF(ISBLANK(A111),"",IF(ISNA(VLOOKUP(VLOOKUP($A111,Légende!$H:$J,3,FALSE),NOM_JF2,1,FALSE)),"AJOUTER L'ÉCOLE DANS LA SECTION 2",""))</f>
        <v/>
      </c>
    </row>
    <row r="112" spans="2:20" ht="15.75" x14ac:dyDescent="0.25">
      <c r="B112" s="3"/>
      <c r="C112" s="2"/>
      <c r="D112" s="2"/>
      <c r="E112" s="2"/>
      <c r="F112" s="2"/>
      <c r="G112" s="2"/>
      <c r="H112" s="2"/>
      <c r="I112" s="2"/>
      <c r="J112" s="18"/>
      <c r="K112" s="18"/>
      <c r="L112" s="18"/>
      <c r="M112" s="18"/>
      <c r="P112" s="39" t="str">
        <f t="shared" si="12"/>
        <v/>
      </c>
      <c r="Q112" s="39" t="str">
        <f t="shared" si="13"/>
        <v/>
      </c>
      <c r="R112" s="39" t="str">
        <f t="shared" si="14"/>
        <v/>
      </c>
      <c r="S112" s="39" t="str">
        <f t="shared" si="15"/>
        <v/>
      </c>
      <c r="T112" s="112" t="str">
        <f>IF(ISBLANK(A112),"",IF(ISNA(VLOOKUP(VLOOKUP($A112,Légende!$H:$J,3,FALSE),NOM_JF2,1,FALSE)),"AJOUTER L'ÉCOLE DANS LA SECTION 2",""))</f>
        <v/>
      </c>
    </row>
    <row r="113" spans="2:20" ht="15.75" x14ac:dyDescent="0.25">
      <c r="B113" s="3"/>
      <c r="C113" s="2"/>
      <c r="D113" s="2"/>
      <c r="E113" s="2"/>
      <c r="F113" s="2"/>
      <c r="G113" s="2"/>
      <c r="H113" s="2"/>
      <c r="I113" s="2"/>
      <c r="J113" s="18"/>
      <c r="K113" s="18"/>
      <c r="L113" s="18"/>
      <c r="M113" s="18"/>
      <c r="P113" s="39" t="str">
        <f t="shared" si="12"/>
        <v/>
      </c>
      <c r="Q113" s="39" t="str">
        <f t="shared" si="13"/>
        <v/>
      </c>
      <c r="R113" s="39" t="str">
        <f t="shared" si="14"/>
        <v/>
      </c>
      <c r="S113" s="39" t="str">
        <f t="shared" si="15"/>
        <v/>
      </c>
      <c r="T113" s="112" t="str">
        <f>IF(ISBLANK(A113),"",IF(ISNA(VLOOKUP(VLOOKUP($A113,Légende!$H:$J,3,FALSE),NOM_JF2,1,FALSE)),"AJOUTER L'ÉCOLE DANS LA SECTION 2",""))</f>
        <v/>
      </c>
    </row>
    <row r="114" spans="2:20" ht="15.75" x14ac:dyDescent="0.25">
      <c r="B114" s="3"/>
      <c r="C114" s="2"/>
      <c r="D114" s="2"/>
      <c r="E114" s="2"/>
      <c r="F114" s="2"/>
      <c r="G114" s="2"/>
      <c r="H114" s="2"/>
      <c r="I114" s="2"/>
      <c r="J114" s="18"/>
      <c r="K114" s="18"/>
      <c r="L114" s="18"/>
      <c r="M114" s="18"/>
      <c r="P114" s="39" t="str">
        <f t="shared" si="12"/>
        <v/>
      </c>
      <c r="Q114" s="39" t="str">
        <f t="shared" si="13"/>
        <v/>
      </c>
      <c r="R114" s="39" t="str">
        <f t="shared" si="14"/>
        <v/>
      </c>
      <c r="S114" s="39" t="str">
        <f t="shared" si="15"/>
        <v/>
      </c>
      <c r="T114" s="112" t="str">
        <f>IF(ISBLANK(A114),"",IF(ISNA(VLOOKUP(VLOOKUP($A114,Légende!$H:$J,3,FALSE),NOM_JF2,1,FALSE)),"AJOUTER L'ÉCOLE DANS LA SECTION 2",""))</f>
        <v/>
      </c>
    </row>
    <row r="115" spans="2:20" ht="15.75" x14ac:dyDescent="0.25">
      <c r="B115" s="3"/>
      <c r="C115" s="2"/>
      <c r="D115" s="2"/>
      <c r="E115" s="2"/>
      <c r="F115" s="2"/>
      <c r="G115" s="2"/>
      <c r="H115" s="2"/>
      <c r="I115" s="2"/>
      <c r="J115" s="18"/>
      <c r="K115" s="18"/>
      <c r="L115" s="18"/>
      <c r="M115" s="18"/>
      <c r="P115" s="39" t="str">
        <f t="shared" si="12"/>
        <v/>
      </c>
      <c r="Q115" s="39" t="str">
        <f t="shared" si="13"/>
        <v/>
      </c>
      <c r="R115" s="39" t="str">
        <f t="shared" si="14"/>
        <v/>
      </c>
      <c r="S115" s="39" t="str">
        <f t="shared" si="15"/>
        <v/>
      </c>
      <c r="T115" s="112" t="str">
        <f>IF(ISBLANK(A115),"",IF(ISNA(VLOOKUP(VLOOKUP($A115,Légende!$H:$J,3,FALSE),NOM_JF2,1,FALSE)),"AJOUTER L'ÉCOLE DANS LA SECTION 2",""))</f>
        <v/>
      </c>
    </row>
    <row r="116" spans="2:20" ht="15.75" customHeight="1" x14ac:dyDescent="0.25"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P116" s="39" t="str">
        <f t="shared" si="12"/>
        <v/>
      </c>
      <c r="Q116" s="39" t="str">
        <f t="shared" si="13"/>
        <v/>
      </c>
      <c r="R116" s="39" t="str">
        <f t="shared" si="14"/>
        <v/>
      </c>
      <c r="S116" s="39" t="str">
        <f t="shared" si="15"/>
        <v/>
      </c>
      <c r="T116" s="112" t="str">
        <f>IF(ISBLANK(A116),"",IF(ISNA(VLOOKUP(VLOOKUP($A116,Légende!$H:$J,3,FALSE),NOM_JF2,1,FALSE)),"AJOUTER L'ÉCOLE DANS LA SECTION 2",""))</f>
        <v/>
      </c>
    </row>
    <row r="117" spans="2:20" ht="15.75" customHeight="1" x14ac:dyDescent="0.25">
      <c r="B117" s="3"/>
      <c r="C117" s="2"/>
      <c r="D117" s="2"/>
      <c r="E117" s="2"/>
      <c r="F117" s="2"/>
      <c r="G117" s="2"/>
      <c r="H117" s="4"/>
      <c r="I117" s="4"/>
      <c r="J117" s="4"/>
      <c r="K117" s="4"/>
      <c r="L117" s="4"/>
      <c r="M117" s="4"/>
      <c r="P117" s="39" t="str">
        <f t="shared" si="12"/>
        <v/>
      </c>
      <c r="Q117" s="39" t="str">
        <f t="shared" si="13"/>
        <v/>
      </c>
      <c r="R117" s="39" t="str">
        <f t="shared" si="14"/>
        <v/>
      </c>
      <c r="S117" s="39" t="str">
        <f t="shared" si="15"/>
        <v/>
      </c>
      <c r="T117" s="112" t="str">
        <f>IF(ISBLANK(A117),"",IF(ISNA(VLOOKUP(VLOOKUP($A117,Légende!$H:$J,3,FALSE),NOM_JF2,1,FALSE)),"AJOUTER L'ÉCOLE DANS LA SECTION 2",""))</f>
        <v/>
      </c>
    </row>
    <row r="118" spans="2:20" ht="15.75" x14ac:dyDescent="0.25">
      <c r="B118" s="3"/>
      <c r="C118" s="2"/>
      <c r="D118" s="2"/>
      <c r="E118" s="2"/>
      <c r="F118" s="2"/>
      <c r="G118" s="2"/>
      <c r="H118" s="4"/>
      <c r="I118" s="4"/>
      <c r="J118" s="4"/>
      <c r="K118" s="4"/>
      <c r="L118" s="4"/>
      <c r="M118" s="4"/>
      <c r="P118" s="39" t="str">
        <f t="shared" si="12"/>
        <v/>
      </c>
      <c r="Q118" s="39" t="str">
        <f t="shared" si="13"/>
        <v/>
      </c>
      <c r="R118" s="39" t="str">
        <f t="shared" si="14"/>
        <v/>
      </c>
      <c r="S118" s="39" t="str">
        <f t="shared" si="15"/>
        <v/>
      </c>
      <c r="T118" s="112" t="str">
        <f>IF(ISBLANK(A118),"",IF(ISNA(VLOOKUP(VLOOKUP($A118,Légende!$H:$J,3,FALSE),NOM_JF2,1,FALSE)),"AJOUTER L'ÉCOLE DANS LA SECTION 2",""))</f>
        <v/>
      </c>
    </row>
    <row r="119" spans="2:20" ht="15.75" x14ac:dyDescent="0.25">
      <c r="B119" s="3"/>
      <c r="C119" s="2"/>
      <c r="D119" s="2"/>
      <c r="E119" s="2"/>
      <c r="F119" s="2"/>
      <c r="G119" s="2"/>
      <c r="H119" s="4"/>
      <c r="I119" s="4"/>
      <c r="J119" s="4"/>
      <c r="K119" s="4"/>
      <c r="L119" s="4"/>
      <c r="M119" s="4"/>
      <c r="P119" s="39" t="str">
        <f t="shared" si="12"/>
        <v/>
      </c>
      <c r="Q119" s="39" t="str">
        <f t="shared" si="13"/>
        <v/>
      </c>
      <c r="R119" s="39" t="str">
        <f t="shared" si="14"/>
        <v/>
      </c>
      <c r="S119" s="39" t="str">
        <f t="shared" si="15"/>
        <v/>
      </c>
      <c r="T119" s="112" t="str">
        <f>IF(ISBLANK(A119),"",IF(ISNA(VLOOKUP(VLOOKUP($A119,Légende!$H:$J,3,FALSE),NOM_JF2,1,FALSE)),"AJOUTER L'ÉCOLE DANS LA SECTION 2",""))</f>
        <v/>
      </c>
    </row>
    <row r="120" spans="2:20" ht="15.75" x14ac:dyDescent="0.25">
      <c r="B120" s="3"/>
      <c r="C120" s="2"/>
      <c r="D120" s="2"/>
      <c r="E120" s="2"/>
      <c r="F120" s="2"/>
      <c r="G120" s="2"/>
      <c r="H120" s="4"/>
      <c r="I120" s="4"/>
      <c r="J120" s="4"/>
      <c r="K120" s="4"/>
      <c r="L120" s="4"/>
      <c r="M120" s="4"/>
      <c r="P120" s="39" t="str">
        <f t="shared" si="12"/>
        <v/>
      </c>
      <c r="Q120" s="39" t="str">
        <f t="shared" si="13"/>
        <v/>
      </c>
      <c r="R120" s="39" t="str">
        <f t="shared" si="14"/>
        <v/>
      </c>
      <c r="S120" s="39" t="str">
        <f t="shared" si="15"/>
        <v/>
      </c>
      <c r="T120" s="112" t="str">
        <f>IF(ISBLANK(A120),"",IF(ISNA(VLOOKUP(VLOOKUP($A120,Légende!$H:$J,3,FALSE),NOM_JF2,1,FALSE)),"AJOUTER L'ÉCOLE DANS LA SECTION 2",""))</f>
        <v/>
      </c>
    </row>
    <row r="121" spans="2:20" ht="15.75" x14ac:dyDescent="0.25">
      <c r="B121" s="3"/>
      <c r="C121" s="2"/>
      <c r="D121" s="2"/>
      <c r="E121" s="2"/>
      <c r="F121" s="2"/>
      <c r="G121" s="2"/>
      <c r="H121" s="4"/>
      <c r="I121" s="4"/>
      <c r="J121" s="4"/>
      <c r="K121" s="4"/>
      <c r="L121" s="4"/>
      <c r="M121" s="4"/>
      <c r="P121" s="39" t="str">
        <f t="shared" si="12"/>
        <v/>
      </c>
      <c r="Q121" s="39" t="str">
        <f t="shared" si="13"/>
        <v/>
      </c>
      <c r="R121" s="39" t="str">
        <f t="shared" si="14"/>
        <v/>
      </c>
      <c r="S121" s="39" t="str">
        <f t="shared" si="15"/>
        <v/>
      </c>
      <c r="T121" s="112" t="str">
        <f>IF(ISBLANK(A121),"",IF(ISNA(VLOOKUP(VLOOKUP($A121,Légende!$H:$J,3,FALSE),NOM_JF2,1,FALSE)),"AJOUTER L'ÉCOLE DANS LA SECTION 2",""))</f>
        <v/>
      </c>
    </row>
    <row r="122" spans="2:20" ht="15.75" x14ac:dyDescent="0.25">
      <c r="B122" s="3"/>
      <c r="C122" s="2"/>
      <c r="D122" s="2"/>
      <c r="E122" s="2"/>
      <c r="F122" s="2"/>
      <c r="G122" s="2"/>
      <c r="H122" s="4"/>
      <c r="I122" s="4"/>
      <c r="J122" s="4"/>
      <c r="K122" s="4"/>
      <c r="L122" s="4"/>
      <c r="M122" s="4"/>
      <c r="P122" s="39" t="str">
        <f t="shared" si="12"/>
        <v/>
      </c>
      <c r="Q122" s="39" t="str">
        <f t="shared" si="13"/>
        <v/>
      </c>
      <c r="R122" s="39" t="str">
        <f t="shared" si="14"/>
        <v/>
      </c>
      <c r="S122" s="39" t="str">
        <f t="shared" si="15"/>
        <v/>
      </c>
      <c r="T122" s="112" t="str">
        <f>IF(ISBLANK(A122),"",IF(ISNA(VLOOKUP(VLOOKUP($A122,Légende!$H:$J,3,FALSE),NOM_JF2,1,FALSE)),"AJOUTER L'ÉCOLE DANS LA SECTION 2",""))</f>
        <v/>
      </c>
    </row>
    <row r="123" spans="2:20" ht="15.75" x14ac:dyDescent="0.25">
      <c r="B123" s="3"/>
      <c r="C123" s="2"/>
      <c r="D123" s="2"/>
      <c r="E123" s="2"/>
      <c r="F123" s="2"/>
      <c r="G123" s="2"/>
      <c r="H123" s="4"/>
      <c r="I123" s="4"/>
      <c r="J123" s="4"/>
      <c r="K123" s="4"/>
      <c r="L123" s="4"/>
      <c r="M123" s="4"/>
      <c r="P123" s="39" t="str">
        <f t="shared" si="12"/>
        <v/>
      </c>
      <c r="Q123" s="39" t="str">
        <f t="shared" si="13"/>
        <v/>
      </c>
      <c r="R123" s="39" t="str">
        <f t="shared" si="14"/>
        <v/>
      </c>
      <c r="S123" s="39" t="str">
        <f t="shared" si="15"/>
        <v/>
      </c>
      <c r="T123" s="112" t="str">
        <f>IF(ISBLANK(A123),"",IF(ISNA(VLOOKUP(VLOOKUP($A123,Légende!$H:$J,3,FALSE),NOM_JF2,1,FALSE)),"AJOUTER L'ÉCOLE DANS LA SECTION 2",""))</f>
        <v/>
      </c>
    </row>
    <row r="124" spans="2:20" ht="15.75" x14ac:dyDescent="0.25">
      <c r="B124" s="3"/>
      <c r="C124" s="2"/>
      <c r="D124" s="2"/>
      <c r="E124" s="2"/>
      <c r="F124" s="2"/>
      <c r="G124" s="2"/>
      <c r="H124" s="4"/>
      <c r="I124" s="4"/>
      <c r="J124" s="4"/>
      <c r="K124" s="4"/>
      <c r="L124" s="4"/>
      <c r="M124" s="4"/>
      <c r="P124" s="39" t="str">
        <f t="shared" si="12"/>
        <v/>
      </c>
      <c r="Q124" s="39" t="str">
        <f t="shared" si="13"/>
        <v/>
      </c>
      <c r="R124" s="39" t="str">
        <f t="shared" si="14"/>
        <v/>
      </c>
      <c r="S124" s="39" t="str">
        <f t="shared" si="15"/>
        <v/>
      </c>
      <c r="T124" s="112" t="str">
        <f>IF(ISBLANK(A124),"",IF(ISNA(VLOOKUP(VLOOKUP($A124,Légende!$H:$J,3,FALSE),NOM_JF2,1,FALSE)),"AJOUTER L'ÉCOLE DANS LA SECTION 2",""))</f>
        <v/>
      </c>
    </row>
    <row r="125" spans="2:20" ht="15.75" x14ac:dyDescent="0.25">
      <c r="B125" s="3"/>
      <c r="C125" s="2"/>
      <c r="D125" s="2"/>
      <c r="E125" s="2"/>
      <c r="F125" s="2"/>
      <c r="G125" s="2"/>
      <c r="H125" s="4"/>
      <c r="I125" s="4"/>
      <c r="J125" s="4"/>
      <c r="K125" s="4"/>
      <c r="L125" s="4"/>
      <c r="M125" s="4"/>
      <c r="P125" s="39" t="str">
        <f t="shared" si="12"/>
        <v/>
      </c>
      <c r="Q125" s="39" t="str">
        <f t="shared" si="13"/>
        <v/>
      </c>
      <c r="R125" s="39" t="str">
        <f t="shared" si="14"/>
        <v/>
      </c>
      <c r="S125" s="39" t="str">
        <f t="shared" si="15"/>
        <v/>
      </c>
      <c r="T125" s="112" t="str">
        <f>IF(ISBLANK(A125),"",IF(ISNA(VLOOKUP(VLOOKUP($A125,Légende!$H:$J,3,FALSE),NOM_JF2,1,FALSE)),"AJOUTER L'ÉCOLE DANS LA SECTION 2",""))</f>
        <v/>
      </c>
    </row>
    <row r="126" spans="2:20" ht="15.75" x14ac:dyDescent="0.25">
      <c r="B126" s="3"/>
      <c r="C126" s="2"/>
      <c r="D126" s="2"/>
      <c r="E126" s="2"/>
      <c r="F126" s="2"/>
      <c r="G126" s="2"/>
      <c r="H126" s="4"/>
      <c r="I126" s="4"/>
      <c r="J126" s="4"/>
      <c r="K126" s="4"/>
      <c r="L126" s="4"/>
      <c r="M126" s="4"/>
      <c r="P126" s="39" t="str">
        <f t="shared" si="12"/>
        <v/>
      </c>
      <c r="Q126" s="39" t="str">
        <f t="shared" si="13"/>
        <v/>
      </c>
      <c r="R126" s="39" t="str">
        <f t="shared" si="14"/>
        <v/>
      </c>
      <c r="S126" s="39" t="str">
        <f t="shared" si="15"/>
        <v/>
      </c>
      <c r="T126" s="112" t="str">
        <f>IF(ISBLANK(A126),"",IF(ISNA(VLOOKUP(VLOOKUP($A126,Légende!$H:$J,3,FALSE),NOM_JF2,1,FALSE)),"AJOUTER L'ÉCOLE DANS LA SECTION 2",""))</f>
        <v/>
      </c>
    </row>
    <row r="127" spans="2:20" ht="15.75" x14ac:dyDescent="0.25">
      <c r="B127" s="3"/>
      <c r="C127" s="2"/>
      <c r="D127" s="2"/>
      <c r="E127" s="2"/>
      <c r="F127" s="2"/>
      <c r="G127" s="2"/>
      <c r="H127" s="4"/>
      <c r="I127" s="4"/>
      <c r="J127" s="4"/>
      <c r="K127" s="4"/>
      <c r="L127" s="4"/>
      <c r="M127" s="4"/>
      <c r="P127" s="39" t="str">
        <f t="shared" si="12"/>
        <v/>
      </c>
      <c r="Q127" s="39" t="str">
        <f t="shared" si="13"/>
        <v/>
      </c>
      <c r="R127" s="39" t="str">
        <f t="shared" si="14"/>
        <v/>
      </c>
      <c r="S127" s="39" t="str">
        <f t="shared" si="15"/>
        <v/>
      </c>
      <c r="T127" s="112" t="str">
        <f>IF(ISBLANK(A127),"",IF(ISNA(VLOOKUP(VLOOKUP($A127,Légende!$H:$J,3,FALSE),NOM_JF2,1,FALSE)),"AJOUTER L'ÉCOLE DANS LA SECTION 2",""))</f>
        <v/>
      </c>
    </row>
    <row r="128" spans="2:20" ht="15.75" x14ac:dyDescent="0.25">
      <c r="B128" s="3"/>
      <c r="C128" s="2"/>
      <c r="D128" s="2"/>
      <c r="E128" s="2"/>
      <c r="F128" s="2"/>
      <c r="G128" s="2"/>
      <c r="H128" s="4"/>
      <c r="I128" s="4"/>
      <c r="J128" s="4"/>
      <c r="K128" s="4"/>
      <c r="L128" s="4"/>
      <c r="M128" s="4"/>
      <c r="P128" s="39" t="str">
        <f t="shared" si="12"/>
        <v/>
      </c>
      <c r="Q128" s="39" t="str">
        <f t="shared" si="13"/>
        <v/>
      </c>
      <c r="R128" s="39" t="str">
        <f t="shared" si="14"/>
        <v/>
      </c>
      <c r="S128" s="39" t="str">
        <f t="shared" si="15"/>
        <v/>
      </c>
      <c r="T128" s="112" t="str">
        <f>IF(ISBLANK(A128),"",IF(ISNA(VLOOKUP(VLOOKUP($A128,Légende!$H:$J,3,FALSE),NOM_JF2,1,FALSE)),"AJOUTER L'ÉCOLE DANS LA SECTION 2",""))</f>
        <v/>
      </c>
    </row>
    <row r="129" spans="2:20" ht="15.75" x14ac:dyDescent="0.25">
      <c r="B129" s="3"/>
      <c r="C129" s="2"/>
      <c r="D129" s="2"/>
      <c r="E129" s="2"/>
      <c r="F129" s="2"/>
      <c r="G129" s="2"/>
      <c r="H129" s="4"/>
      <c r="I129" s="4"/>
      <c r="J129" s="4"/>
      <c r="K129" s="4"/>
      <c r="L129" s="4"/>
      <c r="M129" s="4"/>
      <c r="P129" s="39" t="str">
        <f t="shared" si="12"/>
        <v/>
      </c>
      <c r="Q129" s="39" t="str">
        <f t="shared" si="13"/>
        <v/>
      </c>
      <c r="R129" s="39" t="str">
        <f t="shared" si="14"/>
        <v/>
      </c>
      <c r="S129" s="39" t="str">
        <f t="shared" si="15"/>
        <v/>
      </c>
      <c r="T129" s="112" t="str">
        <f>IF(ISBLANK(A129),"",IF(ISNA(VLOOKUP(VLOOKUP($A129,Légende!$H:$J,3,FALSE),NOM_JF2,1,FALSE)),"AJOUTER L'ÉCOLE DANS LA SECTION 2",""))</f>
        <v/>
      </c>
    </row>
    <row r="130" spans="2:20" ht="15.75" x14ac:dyDescent="0.25">
      <c r="B130" s="3"/>
      <c r="C130" s="2"/>
      <c r="D130" s="2"/>
      <c r="E130" s="2"/>
      <c r="F130" s="2"/>
      <c r="G130" s="2"/>
      <c r="H130" s="4"/>
      <c r="I130" s="4"/>
      <c r="J130" s="4"/>
      <c r="K130" s="4"/>
      <c r="L130" s="4"/>
      <c r="M130" s="4"/>
      <c r="P130" s="39" t="str">
        <f t="shared" si="12"/>
        <v/>
      </c>
      <c r="Q130" s="39" t="str">
        <f t="shared" si="13"/>
        <v/>
      </c>
      <c r="R130" s="39" t="str">
        <f t="shared" si="14"/>
        <v/>
      </c>
      <c r="S130" s="39" t="str">
        <f t="shared" si="15"/>
        <v/>
      </c>
      <c r="T130" s="112" t="str">
        <f>IF(ISBLANK(A130),"",IF(ISNA(VLOOKUP(VLOOKUP($A130,Légende!$H:$J,3,FALSE),NOM_JF2,1,FALSE)),"AJOUTER L'ÉCOLE DANS LA SECTION 2",""))</f>
        <v/>
      </c>
    </row>
    <row r="131" spans="2:20" ht="15.75" x14ac:dyDescent="0.25">
      <c r="B131" s="3"/>
      <c r="C131" s="3"/>
      <c r="D131" s="3"/>
      <c r="E131" s="3"/>
      <c r="F131" s="3"/>
      <c r="G131" s="3"/>
      <c r="H131" s="5"/>
      <c r="I131" s="5"/>
      <c r="J131" s="5"/>
      <c r="K131" s="5"/>
      <c r="L131" s="5"/>
      <c r="M131" s="5"/>
      <c r="P131" s="39" t="str">
        <f t="shared" si="12"/>
        <v/>
      </c>
      <c r="Q131" s="39" t="str">
        <f t="shared" si="13"/>
        <v/>
      </c>
      <c r="R131" s="39" t="str">
        <f t="shared" si="14"/>
        <v/>
      </c>
      <c r="S131" s="39" t="str">
        <f t="shared" si="15"/>
        <v/>
      </c>
      <c r="T131" s="112" t="str">
        <f>IF(ISBLANK(A131),"",IF(ISNA(VLOOKUP(VLOOKUP($A131,Légende!$H:$J,3,FALSE),NOM_JF2,1,FALSE)),"AJOUTER L'ÉCOLE DANS LA SECTION 2",""))</f>
        <v/>
      </c>
    </row>
    <row r="132" spans="2:20" ht="15.75" x14ac:dyDescent="0.25">
      <c r="B132" s="3"/>
      <c r="C132" s="3"/>
      <c r="D132" s="3"/>
      <c r="E132" s="3"/>
      <c r="F132" s="3"/>
      <c r="G132" s="3"/>
      <c r="H132" s="5"/>
      <c r="I132" s="5"/>
      <c r="J132" s="5"/>
      <c r="K132" s="5"/>
      <c r="L132" s="5"/>
      <c r="M132" s="5"/>
      <c r="P132" s="39" t="str">
        <f t="shared" si="12"/>
        <v/>
      </c>
      <c r="Q132" s="39" t="str">
        <f t="shared" si="13"/>
        <v/>
      </c>
      <c r="R132" s="39" t="str">
        <f t="shared" si="14"/>
        <v/>
      </c>
      <c r="S132" s="39" t="str">
        <f t="shared" si="15"/>
        <v/>
      </c>
      <c r="T132" s="112" t="str">
        <f>IF(ISBLANK(A132),"",IF(ISNA(VLOOKUP(VLOOKUP($A132,Légende!$H:$J,3,FALSE),NOM_JF2,1,FALSE)),"AJOUTER L'ÉCOLE DANS LA SECTION 2",""))</f>
        <v/>
      </c>
    </row>
    <row r="133" spans="2:20" ht="15.75" x14ac:dyDescent="0.25">
      <c r="B133" s="3"/>
      <c r="C133" s="3"/>
      <c r="D133" s="3"/>
      <c r="E133" s="3"/>
      <c r="F133" s="3"/>
      <c r="G133" s="3"/>
      <c r="H133" s="5"/>
      <c r="I133" s="5"/>
      <c r="J133" s="5"/>
      <c r="K133" s="5"/>
      <c r="L133" s="5"/>
      <c r="M133" s="5"/>
      <c r="P133" s="39" t="str">
        <f t="shared" si="12"/>
        <v/>
      </c>
      <c r="Q133" s="39" t="str">
        <f t="shared" si="13"/>
        <v/>
      </c>
      <c r="R133" s="39" t="str">
        <f t="shared" si="14"/>
        <v/>
      </c>
      <c r="S133" s="39" t="str">
        <f t="shared" si="15"/>
        <v/>
      </c>
      <c r="T133" s="112" t="str">
        <f>IF(ISBLANK(A133),"",IF(ISNA(VLOOKUP(VLOOKUP($A133,Légende!$H:$J,3,FALSE),NOM_JF2,1,FALSE)),"AJOUTER L'ÉCOLE DANS LA SECTION 2",""))</f>
        <v/>
      </c>
    </row>
    <row r="134" spans="2:20" x14ac:dyDescent="0.2">
      <c r="B134" s="1"/>
      <c r="C134" s="1"/>
      <c r="D134" s="1"/>
      <c r="E134" s="1"/>
      <c r="F134" s="1"/>
      <c r="G134" s="1"/>
      <c r="P134" s="39" t="str">
        <f t="shared" si="12"/>
        <v/>
      </c>
      <c r="Q134" s="39" t="str">
        <f t="shared" si="13"/>
        <v/>
      </c>
      <c r="R134" s="39" t="str">
        <f t="shared" si="14"/>
        <v/>
      </c>
      <c r="S134" s="39" t="str">
        <f t="shared" si="15"/>
        <v/>
      </c>
      <c r="T134" s="112" t="str">
        <f>IF(ISBLANK(A134),"",IF(ISNA(VLOOKUP(VLOOKUP($A134,Légende!$H:$J,3,FALSE),NOM_JF2,1,FALSE)),"AJOUTER L'ÉCOLE DANS LA SECTION 2",""))</f>
        <v/>
      </c>
    </row>
    <row r="135" spans="2:20" x14ac:dyDescent="0.2">
      <c r="P135" s="39" t="str">
        <f t="shared" si="12"/>
        <v/>
      </c>
      <c r="Q135" s="39" t="str">
        <f t="shared" si="13"/>
        <v/>
      </c>
      <c r="R135" s="39" t="str">
        <f t="shared" si="14"/>
        <v/>
      </c>
      <c r="S135" s="39" t="str">
        <f t="shared" si="15"/>
        <v/>
      </c>
      <c r="T135" s="112" t="str">
        <f>IF(ISBLANK(A135),"",IF(ISNA(VLOOKUP(VLOOKUP($A135,Légende!$H:$J,3,FALSE),NOM_JF2,1,FALSE)),"AJOUTER L'ÉCOLE DANS LA SECTION 2",""))</f>
        <v/>
      </c>
    </row>
    <row r="136" spans="2:20" x14ac:dyDescent="0.2">
      <c r="P136" s="39" t="str">
        <f t="shared" si="12"/>
        <v/>
      </c>
      <c r="Q136" s="39" t="str">
        <f t="shared" si="13"/>
        <v/>
      </c>
      <c r="R136" s="39" t="str">
        <f t="shared" si="14"/>
        <v/>
      </c>
      <c r="S136" s="39" t="str">
        <f t="shared" si="15"/>
        <v/>
      </c>
      <c r="T136" s="112" t="str">
        <f>IF(ISBLANK(A136),"",IF(ISNA(VLOOKUP(VLOOKUP($A136,Légende!$H:$J,3,FALSE),NOM_JF2,1,FALSE)),"AJOUTER L'ÉCOLE DANS LA SECTION 2",""))</f>
        <v/>
      </c>
    </row>
    <row r="137" spans="2:20" x14ac:dyDescent="0.2">
      <c r="T137" s="112" t="str">
        <f>IF(ISBLANK(A137),"",IF(ISNA(VLOOKUP(VLOOKUP($A137,Légende!$H:$J,3,FALSE),NOM_JF2,1,FALSE)),"AJOUTER L'ÉCOLE DANS LA SECTION 2",""))</f>
        <v/>
      </c>
    </row>
    <row r="138" spans="2:20" x14ac:dyDescent="0.2">
      <c r="T138" s="112" t="str">
        <f>IF(ISBLANK(A138),"",IF(ISNA(VLOOKUP(VLOOKUP($A138,Légende!$H:$J,3,FALSE),NOM_JF2,1,FALSE)),"AJOUTER L'ÉCOLE DANS LA SECTION 2",""))</f>
        <v/>
      </c>
    </row>
    <row r="139" spans="2:20" x14ac:dyDescent="0.2">
      <c r="T139" s="112" t="str">
        <f>IF(ISBLANK(A139),"",IF(ISNA(VLOOKUP(VLOOKUP($A139,Légende!$H:$J,3,FALSE),NOM_JF2,1,FALSE)),"AJOUTER L'ÉCOLE DANS LA SECTION 2",""))</f>
        <v/>
      </c>
    </row>
    <row r="140" spans="2:20" x14ac:dyDescent="0.2">
      <c r="T140" s="112" t="str">
        <f>IF(ISBLANK(A140),"",IF(ISNA(VLOOKUP(VLOOKUP($A140,Légende!$H:$J,3,FALSE),NOM_JF2,1,FALSE)),"AJOUTER L'ÉCOLE DANS LA SECTION 2",""))</f>
        <v/>
      </c>
    </row>
    <row r="141" spans="2:20" x14ac:dyDescent="0.2">
      <c r="T141" s="112" t="str">
        <f>IF(ISBLANK(A141),"",IF(ISNA(VLOOKUP(VLOOKUP($A141,Légende!$H:$J,3,FALSE),NOM_JF2,1,FALSE)),"AJOUTER L'ÉCOLE DANS LA SECTION 2",""))</f>
        <v/>
      </c>
    </row>
    <row r="142" spans="2:20" x14ac:dyDescent="0.2">
      <c r="T142" s="112" t="str">
        <f>IF(ISBLANK(A142),"",IF(ISNA(VLOOKUP(VLOOKUP($A142,Légende!$H:$J,3,FALSE),NOM_JF2,1,FALSE)),"AJOUTER L'ÉCOLE DANS LA SECTION 2",""))</f>
        <v/>
      </c>
    </row>
    <row r="143" spans="2:20" x14ac:dyDescent="0.2">
      <c r="T143" s="112" t="str">
        <f>IF(ISBLANK(A143),"",IF(ISNA(VLOOKUP(VLOOKUP($A143,Légende!$H:$J,3,FALSE),NOM_JF2,1,FALSE)),"AJOUTER L'ÉCOLE DANS LA SECTION 2",""))</f>
        <v/>
      </c>
    </row>
    <row r="144" spans="2:20" x14ac:dyDescent="0.2">
      <c r="T144" s="112" t="str">
        <f>IF(ISBLANK(A144),"",IF(ISNA(VLOOKUP(VLOOKUP($A144,Légende!$H:$J,3,FALSE),NOM_JF2,1,FALSE)),"AJOUTER L'ÉCOLE DANS LA SECTION 2",""))</f>
        <v/>
      </c>
    </row>
    <row r="145" spans="20:20" x14ac:dyDescent="0.2">
      <c r="T145" s="112" t="str">
        <f>IF(ISBLANK(A145),"",IF(ISNA(VLOOKUP(VLOOKUP($A145,Légende!$H:$J,3,FALSE),NOM_JF2,1,FALSE)),"AJOUTER L'ÉCOLE DANS LA SECTION 2",""))</f>
        <v/>
      </c>
    </row>
    <row r="146" spans="20:20" x14ac:dyDescent="0.2">
      <c r="T146" s="112" t="str">
        <f>IF(ISBLANK(A146),"",IF(ISNA(VLOOKUP(VLOOKUP($A146,Légende!$H:$J,3,FALSE),NOM_JF2,1,FALSE)),"AJOUTER L'ÉCOLE DANS LA SECTION 2",""))</f>
        <v/>
      </c>
    </row>
    <row r="147" spans="20:20" x14ac:dyDescent="0.2">
      <c r="T147" s="112" t="str">
        <f>IF(ISBLANK(A147),"",IF(ISNA(VLOOKUP(VLOOKUP($A147,Légende!$H:$J,3,FALSE),NOM_JF2,1,FALSE)),"AJOUTER L'ÉCOLE DANS LA SECTION 2",""))</f>
        <v/>
      </c>
    </row>
    <row r="148" spans="20:20" x14ac:dyDescent="0.2">
      <c r="T148" s="112" t="str">
        <f>IF(ISBLANK(A148),"",IF(ISNA(VLOOKUP(VLOOKUP($A148,Légende!$H:$J,3,FALSE),NOM_JF2,1,FALSE)),"AJOUTER L'ÉCOLE DANS LA SECTION 2",""))</f>
        <v/>
      </c>
    </row>
    <row r="149" spans="20:20" x14ac:dyDescent="0.2">
      <c r="T149" s="112" t="str">
        <f>IF(ISBLANK(A149),"",IF(ISNA(VLOOKUP(VLOOKUP($A149,Légende!$H:$J,3,FALSE),NOM_JF2,1,FALSE)),"AJOUTER L'ÉCOLE DANS LA SECTION 2",""))</f>
        <v/>
      </c>
    </row>
    <row r="150" spans="20:20" x14ac:dyDescent="0.2">
      <c r="T150" s="112" t="str">
        <f>IF(ISBLANK(A150),"",IF(ISNA(VLOOKUP(VLOOKUP($A150,Légende!$H:$J,3,FALSE),NOM_JF2,1,FALSE)),"AJOUTER L'ÉCOLE DANS LA SECTION 2",""))</f>
        <v/>
      </c>
    </row>
    <row r="151" spans="20:20" x14ac:dyDescent="0.2">
      <c r="T151" s="112" t="str">
        <f>IF(ISBLANK(A151),"",IF(ISNA(VLOOKUP(VLOOKUP($A151,Légende!$H:$J,3,FALSE),NOM_JF2,1,FALSE)),"AJOUTER L'ÉCOLE DANS LA SECTION 2",""))</f>
        <v/>
      </c>
    </row>
    <row r="152" spans="20:20" x14ac:dyDescent="0.2">
      <c r="T152" s="112" t="str">
        <f>IF(ISBLANK(A152),"",IF(ISNA(VLOOKUP(VLOOKUP($A152,Légende!$H:$J,3,FALSE),NOM_JF2,1,FALSE)),"AJOUTER L'ÉCOLE DANS LA SECTION 2",""))</f>
        <v/>
      </c>
    </row>
    <row r="153" spans="20:20" x14ac:dyDescent="0.2">
      <c r="T153" s="112" t="str">
        <f>IF(ISBLANK(A153),"",IF(ISNA(VLOOKUP(VLOOKUP($A153,Légende!$H:$J,3,FALSE),NOM_JF2,1,FALSE)),"AJOUTER L'ÉCOLE DANS LA SECTION 2",""))</f>
        <v/>
      </c>
    </row>
    <row r="154" spans="20:20" x14ac:dyDescent="0.2">
      <c r="T154" s="112" t="str">
        <f>IF(ISBLANK(A154),"",IF(ISNA(VLOOKUP(VLOOKUP($A154,Légende!$H:$J,3,FALSE),NOM_JF2,1,FALSE)),"AJOUTER L'ÉCOLE DANS LA SECTION 2",""))</f>
        <v/>
      </c>
    </row>
    <row r="155" spans="20:20" x14ac:dyDescent="0.2">
      <c r="T155" s="112" t="str">
        <f>IF(ISBLANK(A155),"",IF(ISNA(VLOOKUP(VLOOKUP($A155,Légende!$H:$J,3,FALSE),NOM_JF2,1,FALSE)),"AJOUTER L'ÉCOLE DANS LA SECTION 2",""))</f>
        <v/>
      </c>
    </row>
  </sheetData>
  <autoFilter ref="A4:S4" xr:uid="{00000000-0009-0000-0000-00000F000000}"/>
  <sortState xmlns:xlrd2="http://schemas.microsoft.com/office/spreadsheetml/2017/richdata2" ref="A5:V12">
    <sortCondition descending="1" ref="M5:M12"/>
  </sortState>
  <mergeCells count="12">
    <mergeCell ref="I1:I2"/>
    <mergeCell ref="P1:R2"/>
    <mergeCell ref="S1:S2"/>
    <mergeCell ref="A1:A2"/>
    <mergeCell ref="J1:L2"/>
    <mergeCell ref="M1:M2"/>
    <mergeCell ref="B1:B2"/>
    <mergeCell ref="N1:N3"/>
    <mergeCell ref="C1:C2"/>
    <mergeCell ref="D1:E2"/>
    <mergeCell ref="F1:F2"/>
    <mergeCell ref="G1:H2"/>
  </mergeCells>
  <phoneticPr fontId="0" type="noConversion"/>
  <conditionalFormatting sqref="A5:B12 N5:S12">
    <cfRule type="expression" dxfId="12" priority="1" stopIfTrue="1">
      <formula>$A5=$A$1</formula>
    </cfRule>
  </conditionalFormatting>
  <conditionalFormatting sqref="A13:S165">
    <cfRule type="expression" dxfId="11" priority="6" stopIfTrue="1">
      <formula>$A13=$A$1</formula>
    </cfRule>
  </conditionalFormatting>
  <conditionalFormatting sqref="C5:M12">
    <cfRule type="expression" dxfId="10" priority="2">
      <formula>$A5=$A$1</formula>
    </cfRule>
  </conditionalFormatting>
  <conditionalFormatting sqref="P13:S136 P5:S7">
    <cfRule type="expression" dxfId="9" priority="9">
      <formula>$M5&lt;&gt;""</formula>
    </cfRule>
  </conditionalFormatting>
  <pageMargins left="0.25" right="0.25" top="0.18" bottom="0.47" header="7.0000000000000007E-2" footer="0.4921259845"/>
  <pageSetup scale="94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44">
    <tabColor theme="7" tint="0.39997558519241921"/>
    <pageSetUpPr fitToPage="1"/>
  </sheetPr>
  <dimension ref="A1:V164"/>
  <sheetViews>
    <sheetView zoomScaleNormal="100" workbookViewId="0">
      <selection activeCell="I14" sqref="I14"/>
    </sheetView>
  </sheetViews>
  <sheetFormatPr baseColWidth="10" defaultRowHeight="15" x14ac:dyDescent="0.2"/>
  <cols>
    <col min="1" max="1" width="5.42578125" customWidth="1"/>
    <col min="2" max="2" width="30.140625" customWidth="1"/>
    <col min="3" max="12" width="5.7109375" customWidth="1"/>
    <col min="13" max="13" width="6" bestFit="1" customWidth="1"/>
    <col min="14" max="14" width="15.7109375" style="137" customWidth="1"/>
    <col min="15" max="15" width="5.42578125" style="39" hidden="1" customWidth="1"/>
    <col min="16" max="16" width="3.85546875" customWidth="1"/>
    <col min="17" max="18" width="3.7109375" customWidth="1"/>
    <col min="19" max="19" width="4.140625" customWidth="1"/>
    <col min="20" max="20" width="0" hidden="1" customWidth="1"/>
  </cols>
  <sheetData>
    <row r="1" spans="1:22" ht="13.5" customHeight="1" thickTop="1" x14ac:dyDescent="0.2">
      <c r="A1" s="272" t="str">
        <f>IF(ISNA(VLOOKUP("x",Légende!$G$3:$I$30,2,FALSE)),"AAA",VLOOKUP("x",Légende!$G$3:$I$30,2,FALSE))</f>
        <v>AAA</v>
      </c>
      <c r="B1" s="281" t="s">
        <v>40</v>
      </c>
      <c r="C1" s="281" t="s">
        <v>9</v>
      </c>
      <c r="D1" s="275" t="s">
        <v>365</v>
      </c>
      <c r="E1" s="277"/>
      <c r="F1" s="281" t="s">
        <v>11</v>
      </c>
      <c r="G1" s="275" t="s">
        <v>386</v>
      </c>
      <c r="H1" s="277"/>
      <c r="I1" s="281" t="s">
        <v>13</v>
      </c>
      <c r="J1" s="281" t="s">
        <v>14</v>
      </c>
      <c r="K1" s="281"/>
      <c r="L1" s="281"/>
      <c r="M1" s="293">
        <f>SUM(M5:M994)</f>
        <v>483</v>
      </c>
      <c r="N1" s="328" t="s">
        <v>42</v>
      </c>
      <c r="P1" s="275" t="s">
        <v>170</v>
      </c>
      <c r="Q1" s="276"/>
      <c r="R1" s="277"/>
      <c r="S1" s="281" t="str">
        <f>IF(COUNTIF(A5:A174,A1)=0,"",COUNTIF(A5:A174,A1))</f>
        <v/>
      </c>
    </row>
    <row r="2" spans="1:22" ht="15.75" customHeight="1" thickBot="1" x14ac:dyDescent="0.25">
      <c r="A2" s="272"/>
      <c r="B2" s="282"/>
      <c r="C2" s="286"/>
      <c r="D2" s="278"/>
      <c r="E2" s="280"/>
      <c r="F2" s="286"/>
      <c r="G2" s="278"/>
      <c r="H2" s="280"/>
      <c r="I2" s="286"/>
      <c r="J2" s="282"/>
      <c r="K2" s="282"/>
      <c r="L2" s="282"/>
      <c r="M2" s="294"/>
      <c r="N2" s="329"/>
      <c r="P2" s="278"/>
      <c r="Q2" s="279"/>
      <c r="R2" s="280"/>
      <c r="S2" s="286"/>
    </row>
    <row r="3" spans="1:22" ht="16.5" thickBot="1" x14ac:dyDescent="0.25">
      <c r="A3" s="39" t="s">
        <v>91</v>
      </c>
      <c r="B3" s="202" t="s">
        <v>0</v>
      </c>
      <c r="C3" s="191" t="s">
        <v>1</v>
      </c>
      <c r="D3" s="189" t="s">
        <v>2</v>
      </c>
      <c r="E3" s="190" t="s">
        <v>3</v>
      </c>
      <c r="F3" s="191" t="s">
        <v>1</v>
      </c>
      <c r="G3" s="51" t="s">
        <v>2</v>
      </c>
      <c r="H3" s="190" t="s">
        <v>3</v>
      </c>
      <c r="I3" s="191" t="s">
        <v>1</v>
      </c>
      <c r="J3" s="51" t="s">
        <v>1</v>
      </c>
      <c r="K3" s="189" t="s">
        <v>2</v>
      </c>
      <c r="L3" s="190" t="s">
        <v>3</v>
      </c>
      <c r="M3" s="191" t="s">
        <v>4</v>
      </c>
      <c r="N3" s="330"/>
      <c r="P3" s="192" t="s">
        <v>1</v>
      </c>
      <c r="Q3" s="193" t="s">
        <v>2</v>
      </c>
      <c r="R3" s="194" t="s">
        <v>3</v>
      </c>
      <c r="S3" s="195" t="s">
        <v>4</v>
      </c>
    </row>
    <row r="4" spans="1:22" ht="15.75" x14ac:dyDescent="0.25">
      <c r="B4" s="30"/>
      <c r="C4" s="183"/>
      <c r="D4" s="31"/>
      <c r="E4" s="31"/>
      <c r="F4" s="183"/>
      <c r="G4" s="31"/>
      <c r="H4" s="31"/>
      <c r="I4" s="183"/>
      <c r="J4" s="29"/>
      <c r="K4" s="29"/>
      <c r="L4" s="29"/>
      <c r="M4" s="29"/>
      <c r="N4" s="138"/>
    </row>
    <row r="5" spans="1:22" ht="15.75" x14ac:dyDescent="0.25">
      <c r="A5" s="33" t="s">
        <v>16</v>
      </c>
      <c r="B5" s="56" t="s">
        <v>513</v>
      </c>
      <c r="C5" s="180">
        <v>60</v>
      </c>
      <c r="D5" s="178"/>
      <c r="E5" s="180"/>
      <c r="F5" s="180"/>
      <c r="G5" s="178"/>
      <c r="H5" s="180"/>
      <c r="I5" s="180"/>
      <c r="J5" s="71">
        <f>SUM(C5)+F5+I5</f>
        <v>60</v>
      </c>
      <c r="K5" s="71">
        <f>SUM(D5)+G5</f>
        <v>0</v>
      </c>
      <c r="L5" s="71">
        <f>SUM(E5)+H5</f>
        <v>0</v>
      </c>
      <c r="M5" s="70">
        <f>SUM(J5)+K5+L5</f>
        <v>60</v>
      </c>
      <c r="N5" s="139" t="str">
        <f>IF(ISNA(VLOOKUP(A5,Légende!$H:$J,3,FALSE)),"",VLOOKUP(A5,Légende!$H:$J,3,FALSE))</f>
        <v>MARIE-RIVIER</v>
      </c>
      <c r="P5" s="219">
        <f>IF(OR($J5="",$J5=0),"",RANK($J5,$J$5:$J$149,0))</f>
        <v>1</v>
      </c>
      <c r="Q5" s="219" t="str">
        <f>IF(OR($K5="",$K5=0),"",RANK($K5,$K$5:$K$149,0))</f>
        <v/>
      </c>
      <c r="R5" s="219" t="str">
        <f>IF(OR($L5="",$L5=0),"",RANK($L5,$L$5:$L$149,0))</f>
        <v/>
      </c>
      <c r="S5" s="219">
        <f>IF(OR($M5="",$M5=0),"",RANK($M5,$M$5:$M$149,0))</f>
        <v>1</v>
      </c>
      <c r="T5" s="112"/>
      <c r="V5" t="str">
        <f>IF(N5=VLOOKUP(N5,Centre!$R$18:$R$28,1,FALSE),"OK","ATTENTION")</f>
        <v>OK</v>
      </c>
    </row>
    <row r="6" spans="1:22" ht="15.75" x14ac:dyDescent="0.25">
      <c r="A6" s="33" t="s">
        <v>20</v>
      </c>
      <c r="B6" s="55" t="s">
        <v>517</v>
      </c>
      <c r="C6" s="180">
        <v>57</v>
      </c>
      <c r="D6" s="178"/>
      <c r="E6" s="180"/>
      <c r="F6" s="180"/>
      <c r="G6" s="178"/>
      <c r="H6" s="180"/>
      <c r="I6" s="180"/>
      <c r="J6" s="71">
        <f>SUM(C6)+F6+I6</f>
        <v>57</v>
      </c>
      <c r="K6" s="71">
        <f>SUM(D6)+G6</f>
        <v>0</v>
      </c>
      <c r="L6" s="71">
        <f>SUM(E6)+H6</f>
        <v>0</v>
      </c>
      <c r="M6" s="70">
        <f>SUM(J6)+K6+L6</f>
        <v>57</v>
      </c>
      <c r="N6" s="139" t="str">
        <f>IF(ISNA(VLOOKUP(A6,Légende!$H:$J,3,FALSE)),"",VLOOKUP(A6,Légende!$H:$J,3,FALSE))</f>
        <v>MONIQUE-PROULX</v>
      </c>
      <c r="P6" s="334">
        <f>IF(OR($J6="",$J6=0),"",RANK($J6,$J$5:$J$146,0))</f>
        <v>2</v>
      </c>
      <c r="Q6" s="334" t="str">
        <f>IF(OR($K6="",$K6=0),"",RANK($K6,$K$5:$K$146,0))</f>
        <v/>
      </c>
      <c r="R6" s="334" t="str">
        <f>IF(OR($L6="",$L6=0),"",RANK($L6,$L$5:$L$146,0))</f>
        <v/>
      </c>
      <c r="S6" s="334">
        <f>IF(OR($M6="",$M6=0),"",RANK($M6,$M$5:$M$146,0))</f>
        <v>2</v>
      </c>
      <c r="T6" s="112"/>
      <c r="V6" t="str">
        <f>IF(N6=VLOOKUP(N6,Centre!$R$18:$R$28,1,FALSE),"OK","ATTENTION")</f>
        <v>OK</v>
      </c>
    </row>
    <row r="7" spans="1:22" ht="15.75" x14ac:dyDescent="0.25">
      <c r="A7" s="33" t="s">
        <v>163</v>
      </c>
      <c r="B7" s="240" t="s">
        <v>527</v>
      </c>
      <c r="C7" s="180">
        <v>51</v>
      </c>
      <c r="D7" s="178"/>
      <c r="E7" s="180"/>
      <c r="F7" s="180"/>
      <c r="G7" s="178"/>
      <c r="H7" s="180"/>
      <c r="I7" s="180"/>
      <c r="J7" s="71">
        <f>SUM(C7)+F7+I7</f>
        <v>51</v>
      </c>
      <c r="K7" s="71">
        <f>SUM(D7)+G7</f>
        <v>0</v>
      </c>
      <c r="L7" s="71">
        <f>SUM(E7)+H7</f>
        <v>0</v>
      </c>
      <c r="M7" s="70">
        <f>SUM(J7)+K7+L7</f>
        <v>51</v>
      </c>
      <c r="N7" s="139" t="str">
        <f>IF(ISNA(VLOOKUP(A7,Légende!$H:$J,3,FALSE)),"",VLOOKUP(A7,Légende!$H:$J,3,FALSE))</f>
        <v>STE-MARIE</v>
      </c>
      <c r="P7" s="219">
        <f>IF(OR($J7="",$J7=0),"",RANK($J7,$J$5:$J$149,0))</f>
        <v>3</v>
      </c>
      <c r="Q7" s="219" t="str">
        <f>IF(OR($K7="",$K7=0),"",RANK($K7,$K$5:$K$149,0))</f>
        <v/>
      </c>
      <c r="R7" s="219" t="str">
        <f>IF(OR($L7="",$L7=0),"",RANK($L7,$L$5:$L$149,0))</f>
        <v/>
      </c>
      <c r="S7" s="219">
        <f>IF(OR($M7="",$M7=0),"",RANK($M7,$M$5:$M$149,0))</f>
        <v>3</v>
      </c>
      <c r="T7" s="112" t="str">
        <f>IF(ISBLANK(A7),"",IF(ISNA(VLOOKUP(VLOOKUP($A7,Légende!$H:$J,3,FALSE),NOM_CM2,1,FALSE)),"AJOUTER L'ÉCOLE DANS LA SECTION 2",""))</f>
        <v/>
      </c>
      <c r="V7" t="str">
        <f>IF(N7=VLOOKUP(N7,Centre!$R$18:$R$28,1,FALSE),"OK","ATTENTION")</f>
        <v>OK</v>
      </c>
    </row>
    <row r="8" spans="1:22" ht="15.75" x14ac:dyDescent="0.25">
      <c r="A8" s="33" t="s">
        <v>3</v>
      </c>
      <c r="B8" s="238" t="s">
        <v>746</v>
      </c>
      <c r="C8" s="180">
        <v>48</v>
      </c>
      <c r="D8" s="178"/>
      <c r="E8" s="180"/>
      <c r="F8" s="180"/>
      <c r="G8" s="178"/>
      <c r="H8" s="180"/>
      <c r="I8" s="180"/>
      <c r="J8" s="71">
        <f>SUM(C8)+F8+I8</f>
        <v>48</v>
      </c>
      <c r="K8" s="71">
        <f>SUM(D8)+G8</f>
        <v>0</v>
      </c>
      <c r="L8" s="71">
        <f>SUM(E8)+H8</f>
        <v>0</v>
      </c>
      <c r="M8" s="70">
        <f>SUM(J8)+K8+L8</f>
        <v>48</v>
      </c>
      <c r="N8" s="139" t="str">
        <f>IF(ISNA(VLOOKUP(A8,Légende!$H:$J,3,FALSE)),"",VLOOKUP(A8,Légende!$H:$J,3,FALSE))</f>
        <v>DU BOSQUET</v>
      </c>
      <c r="P8" s="334">
        <f>IF(OR($J8="",$J8=0),"",RANK($J8,$J$5:$J$146,0))</f>
        <v>4</v>
      </c>
      <c r="Q8" s="334" t="str">
        <f>IF(OR($K8="",$K8=0),"",RANK($K8,$K$5:$K$146,0))</f>
        <v/>
      </c>
      <c r="R8" s="334" t="str">
        <f>IF(OR($L8="",$L8=0),"",RANK($L8,$L$5:$L$146,0))</f>
        <v/>
      </c>
      <c r="S8" s="334">
        <f>IF(OR($M8="",$M8=0),"",RANK($M8,$M$5:$M$146,0))</f>
        <v>4</v>
      </c>
      <c r="T8" s="112"/>
      <c r="V8" t="str">
        <f>IF(N8=VLOOKUP(N8,Centre!$R$18:$R$28,1,FALSE),"OK","ATTENTION")</f>
        <v>OK</v>
      </c>
    </row>
    <row r="9" spans="1:22" ht="15.75" x14ac:dyDescent="0.25">
      <c r="A9" s="132" t="s">
        <v>1</v>
      </c>
      <c r="B9" s="55" t="s">
        <v>581</v>
      </c>
      <c r="C9" s="180">
        <v>30</v>
      </c>
      <c r="D9" s="178"/>
      <c r="E9" s="180"/>
      <c r="F9" s="180"/>
      <c r="G9" s="178"/>
      <c r="H9" s="180"/>
      <c r="I9" s="180"/>
      <c r="J9" s="71">
        <f>SUM(C9)+F9+I9</f>
        <v>30</v>
      </c>
      <c r="K9" s="71">
        <f>SUM(D9)+G9</f>
        <v>0</v>
      </c>
      <c r="L9" s="71">
        <f>SUM(E9)+H9</f>
        <v>0</v>
      </c>
      <c r="M9" s="70">
        <f>SUM(J9)+K9+L9</f>
        <v>30</v>
      </c>
      <c r="N9" s="139" t="str">
        <f>IF(ISNA(VLOOKUP(A9,Légende!$H:$J,3,FALSE)),"",VLOOKUP(A9,Légende!$H:$J,3,FALSE))</f>
        <v>CLARÉTAIN</v>
      </c>
      <c r="P9" s="111">
        <f>IF(OR($J9="",$J9=0),"",RANK($J9,$J$5:$J$180,0))</f>
        <v>5</v>
      </c>
      <c r="Q9" s="111" t="str">
        <f>IF(OR($K9="",$K9=0),"",RANK($K9,$K$5:$K$180,0))</f>
        <v/>
      </c>
      <c r="R9" s="111" t="str">
        <f>IF(OR($L9="",$L9=0),"",RANK($L9,$L$5:$L$180,0))</f>
        <v/>
      </c>
      <c r="S9" s="111">
        <f>IF(OR($M9="",$M9=0),"",RANK($M9,$M$5:$M$180,0))</f>
        <v>5</v>
      </c>
      <c r="T9" s="112"/>
      <c r="V9" t="str">
        <f>IF(N9=VLOOKUP(N9,Centre!$N$18:$N$27,1,FALSE),"OK","ATTENTION")</f>
        <v>OK</v>
      </c>
    </row>
    <row r="10" spans="1:22" ht="15.75" x14ac:dyDescent="0.25">
      <c r="A10" s="33" t="s">
        <v>92</v>
      </c>
      <c r="B10" s="56" t="s">
        <v>536</v>
      </c>
      <c r="C10" s="212">
        <v>28</v>
      </c>
      <c r="D10" s="213"/>
      <c r="E10" s="212"/>
      <c r="F10" s="212"/>
      <c r="G10" s="213"/>
      <c r="H10" s="212"/>
      <c r="I10" s="212"/>
      <c r="J10" s="226">
        <f>SUM(C10)+F10+I10</f>
        <v>28</v>
      </c>
      <c r="K10" s="226">
        <f>SUM(D10)+G10</f>
        <v>0</v>
      </c>
      <c r="L10" s="226">
        <f>SUM(E10)+H10</f>
        <v>0</v>
      </c>
      <c r="M10" s="6">
        <f>SUM(J10)+K10+L10</f>
        <v>28</v>
      </c>
      <c r="N10" s="139" t="str">
        <f>IF(ISNA(VLOOKUP(A10,Légende!$H:$J,3,FALSE)),"",VLOOKUP(A10,Légende!$H:$J,3,FALSE))</f>
        <v>LE BOISÉ</v>
      </c>
      <c r="P10" s="220">
        <f>IF(OR($J10="",$J10=0),"",RANK($J10,$J$5:$J$149,0))</f>
        <v>6</v>
      </c>
      <c r="Q10" s="220" t="str">
        <f>IF(OR($K10="",$K10=0),"",RANK($K10,$K$5:$K$149,0))</f>
        <v/>
      </c>
      <c r="R10" s="220" t="str">
        <f>IF(OR($L10="",$L10=0),"",RANK($L10,$L$5:$L$149,0))</f>
        <v/>
      </c>
      <c r="S10" s="220">
        <f>IF(OR($M10="",$M10=0),"",RANK($M10,$M$5:$M$149,0))</f>
        <v>6</v>
      </c>
      <c r="T10" s="112"/>
      <c r="V10" t="str">
        <f>IF(N10=VLOOKUP(N10,Centre!$R$18:$R$28,1,FALSE),"OK","ATTENTION")</f>
        <v>OK</v>
      </c>
    </row>
    <row r="11" spans="1:22" ht="15.75" x14ac:dyDescent="0.25">
      <c r="A11" s="33" t="s">
        <v>20</v>
      </c>
      <c r="B11" s="56" t="s">
        <v>727</v>
      </c>
      <c r="C11" s="180">
        <v>28</v>
      </c>
      <c r="D11" s="178"/>
      <c r="E11" s="180"/>
      <c r="F11" s="180"/>
      <c r="G11" s="178"/>
      <c r="H11" s="180"/>
      <c r="I11" s="180"/>
      <c r="J11" s="71">
        <f>SUM(C11)+F11+I11</f>
        <v>28</v>
      </c>
      <c r="K11" s="71">
        <f>SUM(D11)+G11</f>
        <v>0</v>
      </c>
      <c r="L11" s="71">
        <f>SUM(E11)+H11</f>
        <v>0</v>
      </c>
      <c r="M11" s="70">
        <f>SUM(J11)+K11+L11</f>
        <v>28</v>
      </c>
      <c r="N11" s="139" t="str">
        <f>IF(ISNA(VLOOKUP(A11,Légende!$H:$J,3,FALSE)),"",VLOOKUP(A11,Légende!$H:$J,3,FALSE))</f>
        <v>MONIQUE-PROULX</v>
      </c>
      <c r="P11" s="220">
        <f>IF(OR($J11="",$J11=0),"",RANK($J11,$J$5:$J$146,0))</f>
        <v>6</v>
      </c>
      <c r="Q11" s="220" t="str">
        <f>IF(OR($K11="",$K11=0),"",RANK($K11,$K$5:$K$146,0))</f>
        <v/>
      </c>
      <c r="R11" s="220" t="str">
        <f>IF(OR($L11="",$L11=0),"",RANK($L11,$L$5:$L$146,0))</f>
        <v/>
      </c>
      <c r="S11" s="220">
        <f>IF(OR($M11="",$M11=0),"",RANK($M11,$M$5:$M$146,0))</f>
        <v>6</v>
      </c>
      <c r="T11" s="112"/>
      <c r="V11" t="str">
        <f>IF(N11=VLOOKUP(N11,Centre!$R$18:$R$28,1,FALSE),"OK","ATTENTION")</f>
        <v>OK</v>
      </c>
    </row>
    <row r="12" spans="1:22" ht="16.5" thickBot="1" x14ac:dyDescent="0.3">
      <c r="A12" s="33" t="s">
        <v>20</v>
      </c>
      <c r="B12" s="68" t="s">
        <v>728</v>
      </c>
      <c r="C12" s="242">
        <v>28</v>
      </c>
      <c r="D12" s="248"/>
      <c r="E12" s="242"/>
      <c r="F12" s="242"/>
      <c r="G12" s="248"/>
      <c r="H12" s="242"/>
      <c r="I12" s="242"/>
      <c r="J12" s="246">
        <f>SUM(C12)+F12+I12</f>
        <v>28</v>
      </c>
      <c r="K12" s="246">
        <f>SUM(D12)+G12</f>
        <v>0</v>
      </c>
      <c r="L12" s="246">
        <f>SUM(E12)+H12</f>
        <v>0</v>
      </c>
      <c r="M12" s="247">
        <f>SUM(J12)+K12+L12</f>
        <v>28</v>
      </c>
      <c r="N12" s="139" t="str">
        <f>IF(ISNA(VLOOKUP(A12,Légende!$H:$J,3,FALSE)),"",VLOOKUP(A12,Légende!$H:$J,3,FALSE))</f>
        <v>MONIQUE-PROULX</v>
      </c>
      <c r="P12" s="220">
        <f>IF(OR($J12="",$J12=0),"",RANK($J12,$J$5:$J$146,0))</f>
        <v>6</v>
      </c>
      <c r="Q12" s="220" t="str">
        <f>IF(OR($K12="",$K12=0),"",RANK($K12,$K$5:$K$146,0))</f>
        <v/>
      </c>
      <c r="R12" s="220" t="str">
        <f>IF(OR($L12="",$L12=0),"",RANK($L12,$L$5:$L$146,0))</f>
        <v/>
      </c>
      <c r="S12" s="220">
        <f>IF(OR($M12="",$M12=0),"",RANK($M12,$M$5:$M$146,0))</f>
        <v>6</v>
      </c>
      <c r="T12" s="112"/>
      <c r="V12" t="str">
        <f>IF(N12=VLOOKUP(N12,Centre!$R$18:$R$28,1,FALSE),"OK","ATTENTION")</f>
        <v>OK</v>
      </c>
    </row>
    <row r="13" spans="1:22" ht="15.75" x14ac:dyDescent="0.25">
      <c r="A13" s="33" t="s">
        <v>21</v>
      </c>
      <c r="B13" s="56" t="s">
        <v>790</v>
      </c>
      <c r="C13" s="212">
        <v>27</v>
      </c>
      <c r="D13" s="213"/>
      <c r="E13" s="212"/>
      <c r="F13" s="212"/>
      <c r="G13" s="213"/>
      <c r="H13" s="212"/>
      <c r="I13" s="212"/>
      <c r="J13" s="226">
        <f>SUM(C13)+F13+I13</f>
        <v>27</v>
      </c>
      <c r="K13" s="226">
        <f>SUM(D13)+G13</f>
        <v>0</v>
      </c>
      <c r="L13" s="226">
        <f>SUM(E13)+H13</f>
        <v>0</v>
      </c>
      <c r="M13" s="6">
        <f>SUM(J13)+K13+L13</f>
        <v>27</v>
      </c>
      <c r="N13" s="221" t="s">
        <v>28</v>
      </c>
      <c r="P13" s="220">
        <f>IF(OR($J13="",$J13=0),"",RANK($J13,$J$5:$J$148,0))</f>
        <v>9</v>
      </c>
      <c r="Q13" s="220" t="str">
        <f>IF(OR($K13="",$K13=0),"",RANK($K13,$K$5:$K$148,0))</f>
        <v/>
      </c>
      <c r="R13" s="220" t="str">
        <f>IF(OR($L13="",$L13=0),"",RANK($L13,$L$5:$L$148,0))</f>
        <v/>
      </c>
      <c r="S13" s="220">
        <f>IF(OR($M13="",$M13=0),"",RANK($M13,$M$5:$M$148,0))</f>
        <v>9</v>
      </c>
      <c r="T13" s="112"/>
      <c r="V13" t="str">
        <f>IF(N13=VLOOKUP(N13,Centre!$R$18:$R$28,1,FALSE),"OK","ATTENTION")</f>
        <v>OK</v>
      </c>
    </row>
    <row r="14" spans="1:22" ht="15.75" x14ac:dyDescent="0.25">
      <c r="A14" s="33" t="s">
        <v>20</v>
      </c>
      <c r="B14" s="56" t="s">
        <v>726</v>
      </c>
      <c r="C14" s="180">
        <v>26</v>
      </c>
      <c r="D14" s="178"/>
      <c r="E14" s="180"/>
      <c r="F14" s="180"/>
      <c r="G14" s="178"/>
      <c r="H14" s="180"/>
      <c r="I14" s="180"/>
      <c r="J14" s="71">
        <f>SUM(C14)+F14+I14</f>
        <v>26</v>
      </c>
      <c r="K14" s="71">
        <f>SUM(D14)+G14</f>
        <v>0</v>
      </c>
      <c r="L14" s="71">
        <f>SUM(E14)+H14</f>
        <v>0</v>
      </c>
      <c r="M14" s="70">
        <f>SUM(J14)+K14+L14</f>
        <v>26</v>
      </c>
      <c r="N14" s="139" t="str">
        <f>IF(ISNA(VLOOKUP(A14,Légende!$H:$J,3,FALSE)),"",VLOOKUP(A14,Légende!$H:$J,3,FALSE))</f>
        <v>MONIQUE-PROULX</v>
      </c>
      <c r="P14" s="220">
        <f>IF(OR($J14="",$J14=0),"",RANK($J14,$J$5:$J$146,0))</f>
        <v>10</v>
      </c>
      <c r="Q14" s="220" t="str">
        <f>IF(OR($K14="",$K14=0),"",RANK($K14,$K$5:$K$146,0))</f>
        <v/>
      </c>
      <c r="R14" s="220" t="str">
        <f>IF(OR($L14="",$L14=0),"",RANK($L14,$L$5:$L$146,0))</f>
        <v/>
      </c>
      <c r="S14" s="220">
        <f>IF(OR($M14="",$M14=0),"",RANK($M14,$M$5:$M$146,0))</f>
        <v>10</v>
      </c>
      <c r="T14" s="112"/>
      <c r="V14" t="str">
        <f>IF(N14=VLOOKUP(N14,Centre!$R$18:$R$28,1,FALSE),"OK","ATTENTION")</f>
        <v>OK</v>
      </c>
    </row>
    <row r="15" spans="1:22" ht="15.75" x14ac:dyDescent="0.25">
      <c r="A15" s="33" t="s">
        <v>3</v>
      </c>
      <c r="B15" s="56" t="s">
        <v>747</v>
      </c>
      <c r="C15" s="180">
        <v>26</v>
      </c>
      <c r="D15" s="178"/>
      <c r="E15" s="180"/>
      <c r="F15" s="180"/>
      <c r="G15" s="178"/>
      <c r="H15" s="180"/>
      <c r="I15" s="180"/>
      <c r="J15" s="71">
        <f>SUM(C15)+F15+I15</f>
        <v>26</v>
      </c>
      <c r="K15" s="71">
        <f>SUM(D15)+G15</f>
        <v>0</v>
      </c>
      <c r="L15" s="71">
        <f>SUM(E15)+H15</f>
        <v>0</v>
      </c>
      <c r="M15" s="70">
        <f>SUM(J15)+K15+L15</f>
        <v>26</v>
      </c>
      <c r="N15" s="139" t="str">
        <f>IF(ISNA(VLOOKUP(A15,Légende!$H:$J,3,FALSE)),"",VLOOKUP(A15,Légende!$H:$J,3,FALSE))</f>
        <v>DU BOSQUET</v>
      </c>
      <c r="P15" s="220">
        <f>IF(OR($J15="",$J15=0),"",RANK($J15,$J$5:$J$146,0))</f>
        <v>10</v>
      </c>
      <c r="Q15" s="220" t="str">
        <f>IF(OR($K15="",$K15=0),"",RANK($K15,$K$5:$K$146,0))</f>
        <v/>
      </c>
      <c r="R15" s="220" t="str">
        <f>IF(OR($L15="",$L15=0),"",RANK($L15,$L$5:$L$146,0))</f>
        <v/>
      </c>
      <c r="S15" s="220">
        <f>IF(OR($M15="",$M15=0),"",RANK($M15,$M$5:$M$146,0))</f>
        <v>10</v>
      </c>
      <c r="T15" s="112"/>
      <c r="V15" t="str">
        <f>IF(N15=VLOOKUP(N15,Centre!$R$18:$R$28,1,FALSE),"OK","ATTENTION")</f>
        <v>OK</v>
      </c>
    </row>
    <row r="16" spans="1:22" ht="15.75" x14ac:dyDescent="0.25">
      <c r="A16" s="33" t="s">
        <v>92</v>
      </c>
      <c r="B16" s="56" t="s">
        <v>534</v>
      </c>
      <c r="C16" s="180">
        <v>25</v>
      </c>
      <c r="D16" s="178"/>
      <c r="E16" s="180"/>
      <c r="F16" s="180"/>
      <c r="G16" s="178"/>
      <c r="H16" s="180"/>
      <c r="I16" s="180"/>
      <c r="J16" s="71">
        <f>SUM(C16)+F16+I16</f>
        <v>25</v>
      </c>
      <c r="K16" s="71">
        <f>SUM(D16)+G16</f>
        <v>0</v>
      </c>
      <c r="L16" s="71">
        <f>SUM(E16)+H16</f>
        <v>0</v>
      </c>
      <c r="M16" s="70">
        <f>SUM(J16)+K16+L16</f>
        <v>25</v>
      </c>
      <c r="N16" s="139" t="str">
        <f>IF(ISNA(VLOOKUP(A16,Légende!$H:$J,3,FALSE)),"",VLOOKUP(A16,Légende!$H:$J,3,FALSE))</f>
        <v>LE BOISÉ</v>
      </c>
      <c r="P16" s="220">
        <f>IF(OR($J16="",$J16=0),"",RANK($J16,$J$5:$J$149,0))</f>
        <v>12</v>
      </c>
      <c r="Q16" s="220" t="str">
        <f>IF(OR($K16="",$K16=0),"",RANK($K16,$K$5:$K$149,0))</f>
        <v/>
      </c>
      <c r="R16" s="220" t="str">
        <f>IF(OR($L16="",$L16=0),"",RANK($L16,$L$5:$L$149,0))</f>
        <v/>
      </c>
      <c r="S16" s="220">
        <f>IF(OR($M16="",$M16=0),"",RANK($M16,$M$5:$M$149,0))</f>
        <v>12</v>
      </c>
      <c r="T16" s="112"/>
      <c r="V16" t="str">
        <f>IF(N16=VLOOKUP(N16,Centre!$R$18:$R$28,1,FALSE),"OK","ATTENTION")</f>
        <v>OK</v>
      </c>
    </row>
    <row r="17" spans="1:22" ht="15.75" x14ac:dyDescent="0.25">
      <c r="A17" s="33" t="s">
        <v>107</v>
      </c>
      <c r="B17" s="335" t="s">
        <v>818</v>
      </c>
      <c r="C17" s="180">
        <v>25</v>
      </c>
      <c r="D17" s="178"/>
      <c r="E17" s="180"/>
      <c r="F17" s="180"/>
      <c r="G17" s="178"/>
      <c r="H17" s="180"/>
      <c r="I17" s="180"/>
      <c r="J17" s="71">
        <f>SUM(C17)+F17+I17</f>
        <v>25</v>
      </c>
      <c r="K17" s="71">
        <f>SUM(D17)+G17</f>
        <v>0</v>
      </c>
      <c r="L17" s="71">
        <f>SUM(E17)+H17</f>
        <v>0</v>
      </c>
      <c r="M17" s="70">
        <f>SUM(J17)+K17+L17</f>
        <v>25</v>
      </c>
      <c r="N17" s="139" t="str">
        <f>IF(ISNA(VLOOKUP(A17,Légende!$H:$J,3,FALSE)),"",VLOOKUP(A17,Légende!$H:$J,3,FALSE))</f>
        <v>JEAN-RAIMBAULT</v>
      </c>
      <c r="P17" s="220">
        <f>IF(OR($J17="",$J17=0),"",RANK($J17,$J$5:$J$146,0))</f>
        <v>12</v>
      </c>
      <c r="Q17" s="220" t="str">
        <f>IF(OR($K17="",$K17=0),"",RANK($K17,$K$5:$K$146,0))</f>
        <v/>
      </c>
      <c r="R17" s="220" t="str">
        <f>IF(OR($L17="",$L17=0),"",RANK($L17,$L$5:$L$146,0))</f>
        <v/>
      </c>
      <c r="S17" s="220">
        <f>IF(OR($M17="",$M17=0),"",RANK($M17,$M$5:$M$146,0))</f>
        <v>12</v>
      </c>
      <c r="T17" s="112"/>
      <c r="V17" t="str">
        <f>IF(N17=VLOOKUP(N17,Centre!$R$18:$R$28,1,FALSE),"OK","ATTENTION")</f>
        <v>OK</v>
      </c>
    </row>
    <row r="18" spans="1:22" ht="15.75" x14ac:dyDescent="0.25">
      <c r="A18" s="33" t="s">
        <v>3</v>
      </c>
      <c r="B18" s="55" t="s">
        <v>748</v>
      </c>
      <c r="C18" s="180">
        <v>24</v>
      </c>
      <c r="D18" s="178"/>
      <c r="E18" s="180"/>
      <c r="F18" s="180"/>
      <c r="G18" s="178"/>
      <c r="H18" s="180"/>
      <c r="I18" s="180"/>
      <c r="J18" s="71">
        <f>SUM(C18)+F18+I18</f>
        <v>24</v>
      </c>
      <c r="K18" s="71">
        <f>SUM(D18)+G18</f>
        <v>0</v>
      </c>
      <c r="L18" s="71">
        <f>SUM(E18)+H18</f>
        <v>0</v>
      </c>
      <c r="M18" s="70">
        <f>SUM(J18)+K18+L18</f>
        <v>24</v>
      </c>
      <c r="N18" s="139" t="str">
        <f>IF(ISNA(VLOOKUP(A18,Légende!$H:$J,3,FALSE)),"",VLOOKUP(A18,Légende!$H:$J,3,FALSE))</f>
        <v>DU BOSQUET</v>
      </c>
      <c r="P18" s="220">
        <f>IF(OR($J18="",$J18=0),"",RANK($J18,$J$5:$J$146,0))</f>
        <v>14</v>
      </c>
      <c r="Q18" s="220" t="str">
        <f>IF(OR($K18="",$K18=0),"",RANK($K18,$K$5:$K$146,0))</f>
        <v/>
      </c>
      <c r="R18" s="220" t="str">
        <f>IF(OR($L18="",$L18=0),"",RANK($L18,$L$5:$L$146,0))</f>
        <v/>
      </c>
      <c r="S18" s="220">
        <f>IF(OR($M18="",$M18=0),"",RANK($M18,$M$5:$M$146,0))</f>
        <v>14</v>
      </c>
      <c r="T18" s="112"/>
      <c r="V18" t="str">
        <f>IF(N18=VLOOKUP(N18,Centre!$R$18:$R$28,1,FALSE),"OK","ATTENTION")</f>
        <v>OK</v>
      </c>
    </row>
    <row r="19" spans="1:22" ht="15.75" x14ac:dyDescent="0.25">
      <c r="A19" s="132" t="s">
        <v>1</v>
      </c>
      <c r="B19" s="56" t="s">
        <v>783</v>
      </c>
      <c r="C19" s="180"/>
      <c r="D19" s="178"/>
      <c r="E19" s="180"/>
      <c r="F19" s="180"/>
      <c r="G19" s="178"/>
      <c r="H19" s="180"/>
      <c r="I19" s="180"/>
      <c r="J19" s="71">
        <f>SUM(C19)+F19+I19</f>
        <v>0</v>
      </c>
      <c r="K19" s="71">
        <f>SUM(D19)+G19</f>
        <v>0</v>
      </c>
      <c r="L19" s="71">
        <f>SUM(E19)+H19</f>
        <v>0</v>
      </c>
      <c r="M19" s="70">
        <f>SUM(J19)+K19+L19</f>
        <v>0</v>
      </c>
      <c r="N19" s="139" t="str">
        <f>IF(ISNA(VLOOKUP(A19,Légende!$H:$J,3,FALSE)),"",VLOOKUP(A19,Légende!$H:$J,3,FALSE))</f>
        <v>CLARÉTAIN</v>
      </c>
      <c r="P19" s="333" t="str">
        <f>IF(OR($J19="",$J19=0),"",RANK($J19,$J$5:$J$180,0))</f>
        <v/>
      </c>
      <c r="Q19" s="333" t="str">
        <f>IF(OR($K19="",$K19=0),"",RANK($K19,$K$5:$K$180,0))</f>
        <v/>
      </c>
      <c r="R19" s="333" t="str">
        <f>IF(OR($L19="",$L19=0),"",RANK($L19,$L$5:$L$180,0))</f>
        <v/>
      </c>
      <c r="S19" s="333" t="str">
        <f>IF(OR($M19="",$M19=0),"",RANK($M19,$M$5:$M$180,0))</f>
        <v/>
      </c>
      <c r="T19" s="112"/>
      <c r="V19" t="str">
        <f>IF(N19=VLOOKUP(N19,Centre!$N$18:$N$27,1,FALSE),"OK","ATTENTION")</f>
        <v>OK</v>
      </c>
    </row>
    <row r="20" spans="1:22" ht="15.75" x14ac:dyDescent="0.25">
      <c r="A20" s="33" t="s">
        <v>21</v>
      </c>
      <c r="B20" s="56" t="s">
        <v>552</v>
      </c>
      <c r="C20" s="180"/>
      <c r="D20" s="178"/>
      <c r="E20" s="180"/>
      <c r="F20" s="180"/>
      <c r="G20" s="178"/>
      <c r="H20" s="180"/>
      <c r="I20" s="180"/>
      <c r="J20" s="71">
        <f>SUM(C20)+F20+I20</f>
        <v>0</v>
      </c>
      <c r="K20" s="71">
        <f>SUM(D20)+G20</f>
        <v>0</v>
      </c>
      <c r="L20" s="71">
        <f>SUM(E20)+H20</f>
        <v>0</v>
      </c>
      <c r="M20" s="70">
        <f>SUM(J20)+K20+L20</f>
        <v>0</v>
      </c>
      <c r="N20" s="221" t="s">
        <v>28</v>
      </c>
      <c r="P20" s="219" t="str">
        <f>IF(OR($J20="",$J20=0),"",RANK($J20,$J$5:$J$148,0))</f>
        <v/>
      </c>
      <c r="Q20" s="219" t="str">
        <f>IF(OR($K20="",$K20=0),"",RANK($K20,$K$5:$K$148,0))</f>
        <v/>
      </c>
      <c r="R20" s="219" t="str">
        <f>IF(OR($L20="",$L20=0),"",RANK($L20,$L$5:$L$148,0))</f>
        <v/>
      </c>
      <c r="S20" s="219" t="str">
        <f>IF(OR($M20="",$M20=0),"",RANK($M20,$M$5:$M$148,0))</f>
        <v/>
      </c>
      <c r="T20" s="112"/>
      <c r="V20" t="str">
        <f>IF(N20=VLOOKUP(N20,Centre!$R$18:$R$28,1,FALSE),"OK","ATTENTION")</f>
        <v>OK</v>
      </c>
    </row>
    <row r="21" spans="1:22" ht="15.75" x14ac:dyDescent="0.25">
      <c r="A21" s="33"/>
      <c r="B21" s="3"/>
      <c r="C21" s="2"/>
      <c r="D21" s="2"/>
      <c r="E21" s="2"/>
      <c r="F21" s="2"/>
      <c r="G21" s="2"/>
      <c r="H21" s="2"/>
      <c r="I21" s="2"/>
      <c r="J21" s="18"/>
      <c r="K21" s="18"/>
      <c r="L21" s="18"/>
      <c r="M21" s="18"/>
      <c r="N21" s="138"/>
      <c r="P21" s="39" t="str">
        <f t="shared" ref="P21:P52" si="0">IF($J21="","",RANK($J21,$J$5:$J$149,0))</f>
        <v/>
      </c>
      <c r="Q21" s="39" t="str">
        <f t="shared" ref="Q21:Q52" si="1">IF($K21="","",RANK($K21,$K$5:$K$149,0))</f>
        <v/>
      </c>
      <c r="R21" s="39" t="str">
        <f t="shared" ref="R21:R52" si="2">IF($L21="","",RANK($L21,$L$5:$L$149,0))</f>
        <v/>
      </c>
      <c r="S21" s="39" t="str">
        <f t="shared" ref="S21:S52" si="3">IF($M21="","",RANK($M21,$M$5:$M$149,0))</f>
        <v/>
      </c>
      <c r="T21" s="112" t="str">
        <f>IF(ISBLANK(A21),"",IF(ISNA(VLOOKUP(VLOOKUP($A21,Légende!$H:$J,3,FALSE),NOM_JM2,1,FALSE)),"AJOUTER L'ÉCOLE DANS LA SECTION 2",""))</f>
        <v/>
      </c>
    </row>
    <row r="22" spans="1:22" ht="15.75" x14ac:dyDescent="0.25">
      <c r="A22" s="33"/>
      <c r="B22" s="3"/>
      <c r="C22" s="2"/>
      <c r="D22" s="2"/>
      <c r="E22" s="2"/>
      <c r="F22" s="2"/>
      <c r="G22" s="2"/>
      <c r="H22" s="2"/>
      <c r="I22" s="2"/>
      <c r="J22" s="18"/>
      <c r="K22" s="18"/>
      <c r="L22" s="18"/>
      <c r="M22" s="18"/>
      <c r="N22" s="138"/>
      <c r="P22" s="39" t="str">
        <f t="shared" si="0"/>
        <v/>
      </c>
      <c r="Q22" s="39" t="str">
        <f t="shared" si="1"/>
        <v/>
      </c>
      <c r="R22" s="39" t="str">
        <f t="shared" si="2"/>
        <v/>
      </c>
      <c r="S22" s="39" t="str">
        <f t="shared" si="3"/>
        <v/>
      </c>
      <c r="T22" s="112" t="str">
        <f>IF(ISBLANK(A22),"",IF(ISNA(VLOOKUP(VLOOKUP($A22,Légende!$H:$J,3,FALSE),NOM_JM2,1,FALSE)),"AJOUTER L'ÉCOLE DANS LA SECTION 2",""))</f>
        <v/>
      </c>
    </row>
    <row r="23" spans="1:22" ht="15.75" x14ac:dyDescent="0.25">
      <c r="A23" s="33"/>
      <c r="B23" s="3"/>
      <c r="C23" s="2"/>
      <c r="D23" s="2"/>
      <c r="E23" s="2"/>
      <c r="F23" s="2"/>
      <c r="G23" s="2"/>
      <c r="H23" s="2"/>
      <c r="I23" s="2"/>
      <c r="J23" s="18"/>
      <c r="K23" s="18"/>
      <c r="L23" s="18"/>
      <c r="M23" s="18"/>
      <c r="N23" s="138"/>
      <c r="P23" s="39" t="str">
        <f t="shared" si="0"/>
        <v/>
      </c>
      <c r="Q23" s="39" t="str">
        <f t="shared" si="1"/>
        <v/>
      </c>
      <c r="R23" s="39" t="str">
        <f t="shared" si="2"/>
        <v/>
      </c>
      <c r="S23" s="39" t="str">
        <f t="shared" si="3"/>
        <v/>
      </c>
      <c r="T23" s="112" t="str">
        <f>IF(ISBLANK(A23),"",IF(ISNA(VLOOKUP(VLOOKUP($A23,Légende!$H:$J,3,FALSE),NOM_JM2,1,FALSE)),"AJOUTER L'ÉCOLE DANS LA SECTION 2",""))</f>
        <v/>
      </c>
    </row>
    <row r="24" spans="1:22" ht="15.75" x14ac:dyDescent="0.25">
      <c r="A24" s="33"/>
      <c r="B24" s="3"/>
      <c r="C24" s="2"/>
      <c r="D24" s="2"/>
      <c r="E24" s="2"/>
      <c r="F24" s="2"/>
      <c r="G24" s="2"/>
      <c r="H24" s="2"/>
      <c r="I24" s="2"/>
      <c r="J24" s="18"/>
      <c r="K24" s="18"/>
      <c r="L24" s="18"/>
      <c r="M24" s="18"/>
      <c r="N24" s="138"/>
      <c r="P24" s="39" t="str">
        <f t="shared" si="0"/>
        <v/>
      </c>
      <c r="Q24" s="39" t="str">
        <f t="shared" si="1"/>
        <v/>
      </c>
      <c r="R24" s="39" t="str">
        <f t="shared" si="2"/>
        <v/>
      </c>
      <c r="S24" s="39" t="str">
        <f t="shared" si="3"/>
        <v/>
      </c>
      <c r="T24" s="112" t="str">
        <f>IF(ISBLANK(A24),"",IF(ISNA(VLOOKUP(VLOOKUP($A24,Légende!$H:$J,3,FALSE),NOM_JM2,1,FALSE)),"AJOUTER L'ÉCOLE DANS LA SECTION 2",""))</f>
        <v/>
      </c>
    </row>
    <row r="25" spans="1:22" ht="15.75" x14ac:dyDescent="0.25">
      <c r="A25" s="33"/>
      <c r="B25" s="3"/>
      <c r="C25" s="2"/>
      <c r="D25" s="2"/>
      <c r="E25" s="2"/>
      <c r="F25" s="2"/>
      <c r="G25" s="2"/>
      <c r="H25" s="2"/>
      <c r="I25" s="2"/>
      <c r="J25" s="18"/>
      <c r="K25" s="18"/>
      <c r="L25" s="18"/>
      <c r="M25" s="18"/>
      <c r="N25" s="138"/>
      <c r="P25" s="39" t="str">
        <f t="shared" si="0"/>
        <v/>
      </c>
      <c r="Q25" s="39" t="str">
        <f t="shared" si="1"/>
        <v/>
      </c>
      <c r="R25" s="39" t="str">
        <f t="shared" si="2"/>
        <v/>
      </c>
      <c r="S25" s="39" t="str">
        <f t="shared" si="3"/>
        <v/>
      </c>
      <c r="T25" s="112" t="str">
        <f>IF(ISBLANK(A25),"",IF(ISNA(VLOOKUP(VLOOKUP($A25,Légende!$H:$J,3,FALSE),NOM_JM2,1,FALSE)),"AJOUTER L'ÉCOLE DANS LA SECTION 2",""))</f>
        <v/>
      </c>
    </row>
    <row r="26" spans="1:22" ht="15.75" x14ac:dyDescent="0.25">
      <c r="A26" s="33"/>
      <c r="B26" s="3"/>
      <c r="C26" s="2"/>
      <c r="D26" s="2"/>
      <c r="E26" s="2"/>
      <c r="F26" s="2"/>
      <c r="G26" s="2"/>
      <c r="H26" s="2"/>
      <c r="I26" s="2"/>
      <c r="J26" s="18"/>
      <c r="K26" s="18"/>
      <c r="L26" s="18"/>
      <c r="M26" s="18"/>
      <c r="N26" s="138"/>
      <c r="P26" s="39" t="str">
        <f t="shared" si="0"/>
        <v/>
      </c>
      <c r="Q26" s="39" t="str">
        <f t="shared" si="1"/>
        <v/>
      </c>
      <c r="R26" s="39" t="str">
        <f t="shared" si="2"/>
        <v/>
      </c>
      <c r="S26" s="39" t="str">
        <f t="shared" si="3"/>
        <v/>
      </c>
      <c r="T26" s="112" t="str">
        <f>IF(ISBLANK(A26),"",IF(ISNA(VLOOKUP(VLOOKUP($A26,Légende!$H:$J,3,FALSE),NOM_JM2,1,FALSE)),"AJOUTER L'ÉCOLE DANS LA SECTION 2",""))</f>
        <v/>
      </c>
    </row>
    <row r="27" spans="1:22" ht="15.75" x14ac:dyDescent="0.25">
      <c r="B27" s="3"/>
      <c r="C27" s="2"/>
      <c r="D27" s="2"/>
      <c r="E27" s="2"/>
      <c r="F27" s="2"/>
      <c r="G27" s="2"/>
      <c r="H27" s="2"/>
      <c r="I27" s="2"/>
      <c r="J27" s="18"/>
      <c r="K27" s="18"/>
      <c r="L27" s="18"/>
      <c r="M27" s="18"/>
      <c r="P27" s="39" t="str">
        <f t="shared" si="0"/>
        <v/>
      </c>
      <c r="Q27" s="39" t="str">
        <f t="shared" si="1"/>
        <v/>
      </c>
      <c r="R27" s="39" t="str">
        <f t="shared" si="2"/>
        <v/>
      </c>
      <c r="S27" s="39" t="str">
        <f t="shared" si="3"/>
        <v/>
      </c>
      <c r="T27" s="112" t="str">
        <f>IF(ISBLANK(A27),"",IF(ISNA(VLOOKUP(VLOOKUP($A27,Légende!$H:$J,3,FALSE),NOM_JM2,1,FALSE)),"AJOUTER L'ÉCOLE DANS LA SECTION 2",""))</f>
        <v/>
      </c>
    </row>
    <row r="28" spans="1:22" ht="15.75" x14ac:dyDescent="0.25">
      <c r="B28" s="3"/>
      <c r="C28" s="2"/>
      <c r="D28" s="2"/>
      <c r="E28" s="2"/>
      <c r="F28" s="2"/>
      <c r="G28" s="2"/>
      <c r="H28" s="2"/>
      <c r="I28" s="2"/>
      <c r="J28" s="18"/>
      <c r="K28" s="18"/>
      <c r="L28" s="18"/>
      <c r="M28" s="18"/>
      <c r="P28" s="39" t="str">
        <f t="shared" si="0"/>
        <v/>
      </c>
      <c r="Q28" s="39" t="str">
        <f t="shared" si="1"/>
        <v/>
      </c>
      <c r="R28" s="39" t="str">
        <f t="shared" si="2"/>
        <v/>
      </c>
      <c r="S28" s="39" t="str">
        <f t="shared" si="3"/>
        <v/>
      </c>
      <c r="T28" s="112" t="str">
        <f>IF(ISBLANK(A28),"",IF(ISNA(VLOOKUP(VLOOKUP($A28,Légende!$H:$J,3,FALSE),NOM_JM2,1,FALSE)),"AJOUTER L'ÉCOLE DANS LA SECTION 2",""))</f>
        <v/>
      </c>
    </row>
    <row r="29" spans="1:22" ht="15.75" x14ac:dyDescent="0.25">
      <c r="B29" s="3"/>
      <c r="C29" s="2"/>
      <c r="D29" s="2"/>
      <c r="E29" s="2"/>
      <c r="F29" s="2"/>
      <c r="G29" s="2"/>
      <c r="H29" s="2"/>
      <c r="I29" s="2"/>
      <c r="J29" s="18"/>
      <c r="K29" s="18"/>
      <c r="L29" s="18"/>
      <c r="M29" s="18"/>
      <c r="P29" s="39" t="str">
        <f t="shared" si="0"/>
        <v/>
      </c>
      <c r="Q29" s="39" t="str">
        <f t="shared" si="1"/>
        <v/>
      </c>
      <c r="R29" s="39" t="str">
        <f t="shared" si="2"/>
        <v/>
      </c>
      <c r="S29" s="39" t="str">
        <f t="shared" si="3"/>
        <v/>
      </c>
      <c r="T29" s="112" t="str">
        <f>IF(ISBLANK(A29),"",IF(ISNA(VLOOKUP(VLOOKUP($A29,Légende!$H:$J,3,FALSE),NOM_JM2,1,FALSE)),"AJOUTER L'ÉCOLE DANS LA SECTION 2",""))</f>
        <v/>
      </c>
    </row>
    <row r="30" spans="1:22" ht="15.75" x14ac:dyDescent="0.25">
      <c r="B30" s="3"/>
      <c r="C30" s="2"/>
      <c r="D30" s="2"/>
      <c r="E30" s="2"/>
      <c r="F30" s="2"/>
      <c r="G30" s="2"/>
      <c r="H30" s="2"/>
      <c r="I30" s="2"/>
      <c r="J30" s="18"/>
      <c r="K30" s="18"/>
      <c r="L30" s="18"/>
      <c r="M30" s="18"/>
      <c r="P30" s="39" t="str">
        <f t="shared" si="0"/>
        <v/>
      </c>
      <c r="Q30" s="39" t="str">
        <f t="shared" si="1"/>
        <v/>
      </c>
      <c r="R30" s="39" t="str">
        <f t="shared" si="2"/>
        <v/>
      </c>
      <c r="S30" s="39" t="str">
        <f t="shared" si="3"/>
        <v/>
      </c>
      <c r="T30" s="112" t="str">
        <f>IF(ISBLANK(A30),"",IF(ISNA(VLOOKUP(VLOOKUP($A30,Légende!$H:$J,3,FALSE),NOM_JM2,1,FALSE)),"AJOUTER L'ÉCOLE DANS LA SECTION 2",""))</f>
        <v/>
      </c>
    </row>
    <row r="31" spans="1:22" ht="15.75" x14ac:dyDescent="0.25">
      <c r="B31" s="3"/>
      <c r="C31" s="2"/>
      <c r="D31" s="2"/>
      <c r="E31" s="2"/>
      <c r="F31" s="2"/>
      <c r="G31" s="2"/>
      <c r="H31" s="2"/>
      <c r="I31" s="2"/>
      <c r="J31" s="18"/>
      <c r="K31" s="18"/>
      <c r="L31" s="18"/>
      <c r="M31" s="18"/>
      <c r="P31" s="39" t="str">
        <f t="shared" si="0"/>
        <v/>
      </c>
      <c r="Q31" s="39" t="str">
        <f t="shared" si="1"/>
        <v/>
      </c>
      <c r="R31" s="39" t="str">
        <f t="shared" si="2"/>
        <v/>
      </c>
      <c r="S31" s="39" t="str">
        <f t="shared" si="3"/>
        <v/>
      </c>
      <c r="T31" s="112" t="str">
        <f>IF(ISBLANK(A31),"",IF(ISNA(VLOOKUP(VLOOKUP($A31,Légende!$H:$J,3,FALSE),NOM_JM2,1,FALSE)),"AJOUTER L'ÉCOLE DANS LA SECTION 2",""))</f>
        <v/>
      </c>
    </row>
    <row r="32" spans="1:22" ht="15.75" x14ac:dyDescent="0.25">
      <c r="B32" s="3"/>
      <c r="C32" s="2"/>
      <c r="D32" s="2"/>
      <c r="E32" s="2"/>
      <c r="F32" s="2"/>
      <c r="G32" s="2"/>
      <c r="H32" s="2"/>
      <c r="I32" s="2"/>
      <c r="J32" s="18"/>
      <c r="K32" s="18"/>
      <c r="L32" s="18"/>
      <c r="M32" s="18"/>
      <c r="P32" s="39" t="str">
        <f t="shared" si="0"/>
        <v/>
      </c>
      <c r="Q32" s="39" t="str">
        <f t="shared" si="1"/>
        <v/>
      </c>
      <c r="R32" s="39" t="str">
        <f t="shared" si="2"/>
        <v/>
      </c>
      <c r="S32" s="39" t="str">
        <f t="shared" si="3"/>
        <v/>
      </c>
      <c r="T32" s="112" t="str">
        <f>IF(ISBLANK(A32),"",IF(ISNA(VLOOKUP(VLOOKUP($A32,Légende!$H:$J,3,FALSE),NOM_JM2,1,FALSE)),"AJOUTER L'ÉCOLE DANS LA SECTION 2",""))</f>
        <v/>
      </c>
    </row>
    <row r="33" spans="2:20" ht="15.75" x14ac:dyDescent="0.25">
      <c r="B33" s="3"/>
      <c r="C33" s="2"/>
      <c r="D33" s="2"/>
      <c r="E33" s="2"/>
      <c r="F33" s="2"/>
      <c r="G33" s="2"/>
      <c r="H33" s="2"/>
      <c r="I33" s="2"/>
      <c r="J33" s="18"/>
      <c r="K33" s="18"/>
      <c r="L33" s="18"/>
      <c r="M33" s="18"/>
      <c r="P33" s="39" t="str">
        <f t="shared" si="0"/>
        <v/>
      </c>
      <c r="Q33" s="39" t="str">
        <f t="shared" si="1"/>
        <v/>
      </c>
      <c r="R33" s="39" t="str">
        <f t="shared" si="2"/>
        <v/>
      </c>
      <c r="S33" s="39" t="str">
        <f t="shared" si="3"/>
        <v/>
      </c>
      <c r="T33" s="112" t="str">
        <f>IF(ISBLANK(A33),"",IF(ISNA(VLOOKUP(VLOOKUP($A33,Légende!$H:$J,3,FALSE),NOM_JM2,1,FALSE)),"AJOUTER L'ÉCOLE DANS LA SECTION 2",""))</f>
        <v/>
      </c>
    </row>
    <row r="34" spans="2:20" ht="15.75" x14ac:dyDescent="0.25">
      <c r="B34" s="3"/>
      <c r="C34" s="2"/>
      <c r="D34" s="2"/>
      <c r="E34" s="2"/>
      <c r="F34" s="2"/>
      <c r="G34" s="2"/>
      <c r="H34" s="2"/>
      <c r="I34" s="2"/>
      <c r="J34" s="18"/>
      <c r="K34" s="18"/>
      <c r="L34" s="18"/>
      <c r="M34" s="18"/>
      <c r="P34" s="39" t="str">
        <f t="shared" si="0"/>
        <v/>
      </c>
      <c r="Q34" s="39" t="str">
        <f t="shared" si="1"/>
        <v/>
      </c>
      <c r="R34" s="39" t="str">
        <f t="shared" si="2"/>
        <v/>
      </c>
      <c r="S34" s="39" t="str">
        <f t="shared" si="3"/>
        <v/>
      </c>
      <c r="T34" s="112" t="str">
        <f>IF(ISBLANK(A34),"",IF(ISNA(VLOOKUP(VLOOKUP($A34,Légende!$H:$J,3,FALSE),NOM_JM2,1,FALSE)),"AJOUTER L'ÉCOLE DANS LA SECTION 2",""))</f>
        <v/>
      </c>
    </row>
    <row r="35" spans="2:20" ht="15.75" x14ac:dyDescent="0.25">
      <c r="B35" s="3"/>
      <c r="C35" s="2"/>
      <c r="D35" s="2"/>
      <c r="E35" s="2"/>
      <c r="F35" s="2"/>
      <c r="G35" s="2"/>
      <c r="H35" s="2"/>
      <c r="I35" s="2"/>
      <c r="J35" s="18"/>
      <c r="K35" s="18"/>
      <c r="L35" s="18"/>
      <c r="M35" s="18"/>
      <c r="P35" s="39" t="str">
        <f t="shared" si="0"/>
        <v/>
      </c>
      <c r="Q35" s="39" t="str">
        <f t="shared" si="1"/>
        <v/>
      </c>
      <c r="R35" s="39" t="str">
        <f t="shared" si="2"/>
        <v/>
      </c>
      <c r="S35" s="39" t="str">
        <f t="shared" si="3"/>
        <v/>
      </c>
      <c r="T35" s="112" t="str">
        <f>IF(ISBLANK(A35),"",IF(ISNA(VLOOKUP(VLOOKUP($A35,Légende!$H:$J,3,FALSE),NOM_JM2,1,FALSE)),"AJOUTER L'ÉCOLE DANS LA SECTION 2",""))</f>
        <v/>
      </c>
    </row>
    <row r="36" spans="2:20" ht="15.75" x14ac:dyDescent="0.25">
      <c r="B36" s="3"/>
      <c r="C36" s="2"/>
      <c r="D36" s="2"/>
      <c r="E36" s="2"/>
      <c r="F36" s="2"/>
      <c r="G36" s="2"/>
      <c r="H36" s="2"/>
      <c r="I36" s="2"/>
      <c r="J36" s="18"/>
      <c r="K36" s="18"/>
      <c r="L36" s="18"/>
      <c r="M36" s="18"/>
      <c r="P36" s="39" t="str">
        <f t="shared" si="0"/>
        <v/>
      </c>
      <c r="Q36" s="39" t="str">
        <f t="shared" si="1"/>
        <v/>
      </c>
      <c r="R36" s="39" t="str">
        <f t="shared" si="2"/>
        <v/>
      </c>
      <c r="S36" s="39" t="str">
        <f t="shared" si="3"/>
        <v/>
      </c>
      <c r="T36" s="112" t="str">
        <f>IF(ISBLANK(A36),"",IF(ISNA(VLOOKUP(VLOOKUP($A36,Légende!$H:$J,3,FALSE),NOM_JM2,1,FALSE)),"AJOUTER L'ÉCOLE DANS LA SECTION 2",""))</f>
        <v/>
      </c>
    </row>
    <row r="37" spans="2:20" ht="15.75" x14ac:dyDescent="0.25">
      <c r="B37" s="3"/>
      <c r="C37" s="2"/>
      <c r="D37" s="2"/>
      <c r="E37" s="2"/>
      <c r="F37" s="2"/>
      <c r="G37" s="2"/>
      <c r="H37" s="2"/>
      <c r="I37" s="2"/>
      <c r="J37" s="18"/>
      <c r="K37" s="18"/>
      <c r="L37" s="18"/>
      <c r="M37" s="18"/>
      <c r="P37" s="39" t="str">
        <f t="shared" si="0"/>
        <v/>
      </c>
      <c r="Q37" s="39" t="str">
        <f t="shared" si="1"/>
        <v/>
      </c>
      <c r="R37" s="39" t="str">
        <f t="shared" si="2"/>
        <v/>
      </c>
      <c r="S37" s="39" t="str">
        <f t="shared" si="3"/>
        <v/>
      </c>
      <c r="T37" s="112" t="str">
        <f>IF(ISBLANK(A37),"",IF(ISNA(VLOOKUP(VLOOKUP($A37,Légende!$H:$J,3,FALSE),NOM_JM2,1,FALSE)),"AJOUTER L'ÉCOLE DANS LA SECTION 2",""))</f>
        <v/>
      </c>
    </row>
    <row r="38" spans="2:20" ht="15.75" x14ac:dyDescent="0.25">
      <c r="B38" s="3"/>
      <c r="C38" s="2"/>
      <c r="D38" s="2"/>
      <c r="E38" s="2"/>
      <c r="F38" s="2"/>
      <c r="G38" s="2"/>
      <c r="H38" s="2"/>
      <c r="I38" s="2"/>
      <c r="J38" s="18"/>
      <c r="K38" s="18"/>
      <c r="L38" s="18"/>
      <c r="M38" s="18"/>
      <c r="P38" s="39" t="str">
        <f t="shared" si="0"/>
        <v/>
      </c>
      <c r="Q38" s="39" t="str">
        <f t="shared" si="1"/>
        <v/>
      </c>
      <c r="R38" s="39" t="str">
        <f t="shared" si="2"/>
        <v/>
      </c>
      <c r="S38" s="39" t="str">
        <f t="shared" si="3"/>
        <v/>
      </c>
      <c r="T38" s="112" t="str">
        <f>IF(ISBLANK(A38),"",IF(ISNA(VLOOKUP(VLOOKUP($A38,Légende!$H:$J,3,FALSE),NOM_JM2,1,FALSE)),"AJOUTER L'ÉCOLE DANS LA SECTION 2",""))</f>
        <v/>
      </c>
    </row>
    <row r="39" spans="2:20" ht="15.75" x14ac:dyDescent="0.25">
      <c r="B39" s="3"/>
      <c r="C39" s="2"/>
      <c r="D39" s="2"/>
      <c r="E39" s="2"/>
      <c r="F39" s="2"/>
      <c r="G39" s="2"/>
      <c r="H39" s="2"/>
      <c r="I39" s="2"/>
      <c r="J39" s="18"/>
      <c r="K39" s="18"/>
      <c r="L39" s="18"/>
      <c r="M39" s="18"/>
      <c r="P39" s="39" t="str">
        <f t="shared" si="0"/>
        <v/>
      </c>
      <c r="Q39" s="39" t="str">
        <f t="shared" si="1"/>
        <v/>
      </c>
      <c r="R39" s="39" t="str">
        <f t="shared" si="2"/>
        <v/>
      </c>
      <c r="S39" s="39" t="str">
        <f t="shared" si="3"/>
        <v/>
      </c>
      <c r="T39" s="112" t="str">
        <f>IF(ISBLANK(A39),"",IF(ISNA(VLOOKUP(VLOOKUP($A39,Légende!$H:$J,3,FALSE),NOM_JM2,1,FALSE)),"AJOUTER L'ÉCOLE DANS LA SECTION 2",""))</f>
        <v/>
      </c>
    </row>
    <row r="40" spans="2:20" ht="15.75" x14ac:dyDescent="0.25">
      <c r="B40" s="3"/>
      <c r="C40" s="2"/>
      <c r="D40" s="2"/>
      <c r="E40" s="2"/>
      <c r="F40" s="2"/>
      <c r="G40" s="2"/>
      <c r="H40" s="2"/>
      <c r="I40" s="2"/>
      <c r="J40" s="18"/>
      <c r="K40" s="18"/>
      <c r="L40" s="18"/>
      <c r="M40" s="18"/>
      <c r="P40" s="39" t="str">
        <f t="shared" si="0"/>
        <v/>
      </c>
      <c r="Q40" s="39" t="str">
        <f t="shared" si="1"/>
        <v/>
      </c>
      <c r="R40" s="39" t="str">
        <f t="shared" si="2"/>
        <v/>
      </c>
      <c r="S40" s="39" t="str">
        <f t="shared" si="3"/>
        <v/>
      </c>
      <c r="T40" s="112" t="str">
        <f>IF(ISBLANK(A40),"",IF(ISNA(VLOOKUP(VLOOKUP($A40,Légende!$H:$J,3,FALSE),NOM_JM2,1,FALSE)),"AJOUTER L'ÉCOLE DANS LA SECTION 2",""))</f>
        <v/>
      </c>
    </row>
    <row r="41" spans="2:20" ht="15.75" x14ac:dyDescent="0.25">
      <c r="B41" s="3"/>
      <c r="C41" s="2"/>
      <c r="D41" s="2"/>
      <c r="E41" s="2"/>
      <c r="F41" s="2"/>
      <c r="G41" s="2"/>
      <c r="H41" s="2"/>
      <c r="I41" s="2"/>
      <c r="J41" s="18"/>
      <c r="K41" s="18"/>
      <c r="L41" s="18"/>
      <c r="M41" s="18"/>
      <c r="P41" s="39" t="str">
        <f t="shared" si="0"/>
        <v/>
      </c>
      <c r="Q41" s="39" t="str">
        <f t="shared" si="1"/>
        <v/>
      </c>
      <c r="R41" s="39" t="str">
        <f t="shared" si="2"/>
        <v/>
      </c>
      <c r="S41" s="39" t="str">
        <f t="shared" si="3"/>
        <v/>
      </c>
      <c r="T41" s="112" t="str">
        <f>IF(ISBLANK(A41),"",IF(ISNA(VLOOKUP(VLOOKUP($A41,Légende!$H:$J,3,FALSE),NOM_JM2,1,FALSE)),"AJOUTER L'ÉCOLE DANS LA SECTION 2",""))</f>
        <v/>
      </c>
    </row>
    <row r="42" spans="2:20" ht="15.75" x14ac:dyDescent="0.25">
      <c r="B42" s="3"/>
      <c r="C42" s="2"/>
      <c r="D42" s="2"/>
      <c r="E42" s="2"/>
      <c r="F42" s="2"/>
      <c r="G42" s="2"/>
      <c r="H42" s="2"/>
      <c r="I42" s="2"/>
      <c r="J42" s="18"/>
      <c r="K42" s="18"/>
      <c r="L42" s="18"/>
      <c r="M42" s="18"/>
      <c r="P42" s="39" t="str">
        <f t="shared" si="0"/>
        <v/>
      </c>
      <c r="Q42" s="39" t="str">
        <f t="shared" si="1"/>
        <v/>
      </c>
      <c r="R42" s="39" t="str">
        <f t="shared" si="2"/>
        <v/>
      </c>
      <c r="S42" s="39" t="str">
        <f t="shared" si="3"/>
        <v/>
      </c>
      <c r="T42" s="112" t="str">
        <f>IF(ISBLANK(A42),"",IF(ISNA(VLOOKUP(VLOOKUP($A42,Légende!$H:$J,3,FALSE),NOM_JM2,1,FALSE)),"AJOUTER L'ÉCOLE DANS LA SECTION 2",""))</f>
        <v/>
      </c>
    </row>
    <row r="43" spans="2:20" ht="15.75" x14ac:dyDescent="0.25">
      <c r="B43" s="3"/>
      <c r="C43" s="2"/>
      <c r="D43" s="2"/>
      <c r="E43" s="2"/>
      <c r="F43" s="2"/>
      <c r="G43" s="2"/>
      <c r="H43" s="2"/>
      <c r="I43" s="2"/>
      <c r="J43" s="18"/>
      <c r="K43" s="18"/>
      <c r="L43" s="18"/>
      <c r="M43" s="18"/>
      <c r="P43" s="39" t="str">
        <f t="shared" si="0"/>
        <v/>
      </c>
      <c r="Q43" s="39" t="str">
        <f t="shared" si="1"/>
        <v/>
      </c>
      <c r="R43" s="39" t="str">
        <f t="shared" si="2"/>
        <v/>
      </c>
      <c r="S43" s="39" t="str">
        <f t="shared" si="3"/>
        <v/>
      </c>
      <c r="T43" s="112" t="str">
        <f>IF(ISBLANK(A43),"",IF(ISNA(VLOOKUP(VLOOKUP($A43,Légende!$H:$J,3,FALSE),NOM_JM2,1,FALSE)),"AJOUTER L'ÉCOLE DANS LA SECTION 2",""))</f>
        <v/>
      </c>
    </row>
    <row r="44" spans="2:20" ht="15.75" x14ac:dyDescent="0.25">
      <c r="B44" s="3"/>
      <c r="C44" s="2"/>
      <c r="D44" s="2"/>
      <c r="E44" s="2"/>
      <c r="F44" s="2"/>
      <c r="G44" s="2"/>
      <c r="H44" s="2"/>
      <c r="I44" s="2"/>
      <c r="J44" s="18"/>
      <c r="K44" s="18"/>
      <c r="L44" s="18"/>
      <c r="M44" s="18"/>
      <c r="P44" s="39" t="str">
        <f t="shared" si="0"/>
        <v/>
      </c>
      <c r="Q44" s="39" t="str">
        <f t="shared" si="1"/>
        <v/>
      </c>
      <c r="R44" s="39" t="str">
        <f t="shared" si="2"/>
        <v/>
      </c>
      <c r="S44" s="39" t="str">
        <f t="shared" si="3"/>
        <v/>
      </c>
      <c r="T44" s="112" t="str">
        <f>IF(ISBLANK(A44),"",IF(ISNA(VLOOKUP(VLOOKUP($A44,Légende!$H:$J,3,FALSE),NOM_JM2,1,FALSE)),"AJOUTER L'ÉCOLE DANS LA SECTION 2",""))</f>
        <v/>
      </c>
    </row>
    <row r="45" spans="2:20" ht="15.75" x14ac:dyDescent="0.25">
      <c r="B45" s="3"/>
      <c r="C45" s="2"/>
      <c r="D45" s="2"/>
      <c r="E45" s="2"/>
      <c r="F45" s="2"/>
      <c r="G45" s="2"/>
      <c r="H45" s="2"/>
      <c r="I45" s="2"/>
      <c r="J45" s="18"/>
      <c r="K45" s="18"/>
      <c r="L45" s="18"/>
      <c r="M45" s="18"/>
      <c r="P45" s="39" t="str">
        <f t="shared" si="0"/>
        <v/>
      </c>
      <c r="Q45" s="39" t="str">
        <f t="shared" si="1"/>
        <v/>
      </c>
      <c r="R45" s="39" t="str">
        <f t="shared" si="2"/>
        <v/>
      </c>
      <c r="S45" s="39" t="str">
        <f t="shared" si="3"/>
        <v/>
      </c>
      <c r="T45" s="112" t="str">
        <f>IF(ISBLANK(A45),"",IF(ISNA(VLOOKUP(VLOOKUP($A45,Légende!$H:$J,3,FALSE),NOM_JM2,1,FALSE)),"AJOUTER L'ÉCOLE DANS LA SECTION 2",""))</f>
        <v/>
      </c>
    </row>
    <row r="46" spans="2:20" ht="15.75" x14ac:dyDescent="0.25">
      <c r="B46" s="3"/>
      <c r="C46" s="2"/>
      <c r="D46" s="2"/>
      <c r="E46" s="2"/>
      <c r="F46" s="2"/>
      <c r="G46" s="2"/>
      <c r="H46" s="2"/>
      <c r="I46" s="2"/>
      <c r="J46" s="18"/>
      <c r="K46" s="18"/>
      <c r="L46" s="18"/>
      <c r="M46" s="18"/>
      <c r="P46" s="39" t="str">
        <f t="shared" si="0"/>
        <v/>
      </c>
      <c r="Q46" s="39" t="str">
        <f t="shared" si="1"/>
        <v/>
      </c>
      <c r="R46" s="39" t="str">
        <f t="shared" si="2"/>
        <v/>
      </c>
      <c r="S46" s="39" t="str">
        <f t="shared" si="3"/>
        <v/>
      </c>
      <c r="T46" s="112" t="str">
        <f>IF(ISBLANK(A46),"",IF(ISNA(VLOOKUP(VLOOKUP($A46,Légende!$H:$J,3,FALSE),NOM_JM2,1,FALSE)),"AJOUTER L'ÉCOLE DANS LA SECTION 2",""))</f>
        <v/>
      </c>
    </row>
    <row r="47" spans="2:20" ht="15.75" x14ac:dyDescent="0.25">
      <c r="B47" s="3"/>
      <c r="C47" s="2"/>
      <c r="D47" s="2"/>
      <c r="E47" s="2"/>
      <c r="F47" s="2"/>
      <c r="G47" s="2"/>
      <c r="H47" s="2"/>
      <c r="I47" s="2"/>
      <c r="J47" s="18"/>
      <c r="K47" s="18"/>
      <c r="L47" s="18"/>
      <c r="M47" s="18"/>
      <c r="P47" s="39" t="str">
        <f t="shared" si="0"/>
        <v/>
      </c>
      <c r="Q47" s="39" t="str">
        <f t="shared" si="1"/>
        <v/>
      </c>
      <c r="R47" s="39" t="str">
        <f t="shared" si="2"/>
        <v/>
      </c>
      <c r="S47" s="39" t="str">
        <f t="shared" si="3"/>
        <v/>
      </c>
      <c r="T47" s="112" t="str">
        <f>IF(ISBLANK(A47),"",IF(ISNA(VLOOKUP(VLOOKUP($A47,Légende!$H:$J,3,FALSE),NOM_JM2,1,FALSE)),"AJOUTER L'ÉCOLE DANS LA SECTION 2",""))</f>
        <v/>
      </c>
    </row>
    <row r="48" spans="2:20" ht="15.75" x14ac:dyDescent="0.25">
      <c r="B48" s="3"/>
      <c r="C48" s="2"/>
      <c r="D48" s="2"/>
      <c r="E48" s="2"/>
      <c r="F48" s="2"/>
      <c r="G48" s="2"/>
      <c r="H48" s="2"/>
      <c r="I48" s="2"/>
      <c r="J48" s="18"/>
      <c r="K48" s="18"/>
      <c r="L48" s="18"/>
      <c r="M48" s="18"/>
      <c r="P48" s="39" t="str">
        <f t="shared" si="0"/>
        <v/>
      </c>
      <c r="Q48" s="39" t="str">
        <f t="shared" si="1"/>
        <v/>
      </c>
      <c r="R48" s="39" t="str">
        <f t="shared" si="2"/>
        <v/>
      </c>
      <c r="S48" s="39" t="str">
        <f t="shared" si="3"/>
        <v/>
      </c>
      <c r="T48" s="112" t="str">
        <f>IF(ISBLANK(A48),"",IF(ISNA(VLOOKUP(VLOOKUP($A48,Légende!$H:$J,3,FALSE),NOM_JM2,1,FALSE)),"AJOUTER L'ÉCOLE DANS LA SECTION 2",""))</f>
        <v/>
      </c>
    </row>
    <row r="49" spans="2:20" ht="15.75" x14ac:dyDescent="0.25">
      <c r="B49" s="3"/>
      <c r="C49" s="2"/>
      <c r="D49" s="2"/>
      <c r="E49" s="2"/>
      <c r="F49" s="2"/>
      <c r="G49" s="2"/>
      <c r="H49" s="2"/>
      <c r="I49" s="2"/>
      <c r="J49" s="18"/>
      <c r="K49" s="18"/>
      <c r="L49" s="18"/>
      <c r="M49" s="18"/>
      <c r="P49" s="39" t="str">
        <f t="shared" si="0"/>
        <v/>
      </c>
      <c r="Q49" s="39" t="str">
        <f t="shared" si="1"/>
        <v/>
      </c>
      <c r="R49" s="39" t="str">
        <f t="shared" si="2"/>
        <v/>
      </c>
      <c r="S49" s="39" t="str">
        <f t="shared" si="3"/>
        <v/>
      </c>
      <c r="T49" s="112" t="str">
        <f>IF(ISBLANK(A49),"",IF(ISNA(VLOOKUP(VLOOKUP($A49,Légende!$H:$J,3,FALSE),NOM_JM2,1,FALSE)),"AJOUTER L'ÉCOLE DANS LA SECTION 2",""))</f>
        <v/>
      </c>
    </row>
    <row r="50" spans="2:20" ht="15.75" x14ac:dyDescent="0.25">
      <c r="B50" s="3"/>
      <c r="C50" s="2"/>
      <c r="D50" s="2"/>
      <c r="E50" s="2"/>
      <c r="F50" s="2"/>
      <c r="G50" s="2"/>
      <c r="H50" s="2"/>
      <c r="I50" s="2"/>
      <c r="J50" s="18"/>
      <c r="K50" s="18"/>
      <c r="L50" s="18"/>
      <c r="M50" s="18"/>
      <c r="P50" s="39" t="str">
        <f t="shared" si="0"/>
        <v/>
      </c>
      <c r="Q50" s="39" t="str">
        <f t="shared" si="1"/>
        <v/>
      </c>
      <c r="R50" s="39" t="str">
        <f t="shared" si="2"/>
        <v/>
      </c>
      <c r="S50" s="39" t="str">
        <f t="shared" si="3"/>
        <v/>
      </c>
      <c r="T50" s="112" t="str">
        <f>IF(ISBLANK(A50),"",IF(ISNA(VLOOKUP(VLOOKUP($A50,Légende!$H:$J,3,FALSE),NOM_JM2,1,FALSE)),"AJOUTER L'ÉCOLE DANS LA SECTION 2",""))</f>
        <v/>
      </c>
    </row>
    <row r="51" spans="2:20" ht="15.75" x14ac:dyDescent="0.25">
      <c r="B51" s="3"/>
      <c r="C51" s="2"/>
      <c r="D51" s="2"/>
      <c r="E51" s="2"/>
      <c r="F51" s="2"/>
      <c r="G51" s="2"/>
      <c r="H51" s="2"/>
      <c r="I51" s="2"/>
      <c r="J51" s="18"/>
      <c r="K51" s="18"/>
      <c r="L51" s="18"/>
      <c r="M51" s="18"/>
      <c r="P51" s="39" t="str">
        <f t="shared" si="0"/>
        <v/>
      </c>
      <c r="Q51" s="39" t="str">
        <f t="shared" si="1"/>
        <v/>
      </c>
      <c r="R51" s="39" t="str">
        <f t="shared" si="2"/>
        <v/>
      </c>
      <c r="S51" s="39" t="str">
        <f t="shared" si="3"/>
        <v/>
      </c>
      <c r="T51" s="112" t="str">
        <f>IF(ISBLANK(A51),"",IF(ISNA(VLOOKUP(VLOOKUP($A51,Légende!$H:$J,3,FALSE),NOM_JM2,1,FALSE)),"AJOUTER L'ÉCOLE DANS LA SECTION 2",""))</f>
        <v/>
      </c>
    </row>
    <row r="52" spans="2:20" ht="15.75" x14ac:dyDescent="0.25">
      <c r="B52" s="3"/>
      <c r="C52" s="2"/>
      <c r="D52" s="2"/>
      <c r="E52" s="2"/>
      <c r="F52" s="2"/>
      <c r="G52" s="2"/>
      <c r="H52" s="2"/>
      <c r="I52" s="2"/>
      <c r="J52" s="18"/>
      <c r="K52" s="18"/>
      <c r="L52" s="18"/>
      <c r="M52" s="18"/>
      <c r="P52" s="39" t="str">
        <f t="shared" si="0"/>
        <v/>
      </c>
      <c r="Q52" s="39" t="str">
        <f t="shared" si="1"/>
        <v/>
      </c>
      <c r="R52" s="39" t="str">
        <f t="shared" si="2"/>
        <v/>
      </c>
      <c r="S52" s="39" t="str">
        <f t="shared" si="3"/>
        <v/>
      </c>
      <c r="T52" s="112" t="str">
        <f>IF(ISBLANK(A52),"",IF(ISNA(VLOOKUP(VLOOKUP($A52,Légende!$H:$J,3,FALSE),NOM_JM2,1,FALSE)),"AJOUTER L'ÉCOLE DANS LA SECTION 2",""))</f>
        <v/>
      </c>
    </row>
    <row r="53" spans="2:20" ht="15.75" x14ac:dyDescent="0.25">
      <c r="B53" s="3"/>
      <c r="C53" s="2"/>
      <c r="D53" s="2"/>
      <c r="E53" s="2"/>
      <c r="F53" s="2"/>
      <c r="G53" s="2"/>
      <c r="H53" s="2"/>
      <c r="I53" s="2"/>
      <c r="J53" s="18"/>
      <c r="K53" s="18"/>
      <c r="L53" s="18"/>
      <c r="M53" s="18"/>
      <c r="P53" s="39" t="str">
        <f t="shared" ref="P53:P84" si="4">IF($J53="","",RANK($J53,$J$5:$J$149,0))</f>
        <v/>
      </c>
      <c r="Q53" s="39" t="str">
        <f t="shared" ref="Q53:Q84" si="5">IF($K53="","",RANK($K53,$K$5:$K$149,0))</f>
        <v/>
      </c>
      <c r="R53" s="39" t="str">
        <f t="shared" ref="R53:R84" si="6">IF($L53="","",RANK($L53,$L$5:$L$149,0))</f>
        <v/>
      </c>
      <c r="S53" s="39" t="str">
        <f t="shared" ref="S53:S84" si="7">IF($M53="","",RANK($M53,$M$5:$M$149,0))</f>
        <v/>
      </c>
      <c r="T53" s="112" t="str">
        <f>IF(ISBLANK(A53),"",IF(ISNA(VLOOKUP(VLOOKUP($A53,Légende!$H:$J,3,FALSE),NOM_JM2,1,FALSE)),"AJOUTER L'ÉCOLE DANS LA SECTION 2",""))</f>
        <v/>
      </c>
    </row>
    <row r="54" spans="2:20" ht="15.75" x14ac:dyDescent="0.25">
      <c r="B54" s="3"/>
      <c r="C54" s="2"/>
      <c r="D54" s="2"/>
      <c r="E54" s="2"/>
      <c r="F54" s="2"/>
      <c r="G54" s="2"/>
      <c r="H54" s="2"/>
      <c r="I54" s="2"/>
      <c r="J54" s="18"/>
      <c r="K54" s="18"/>
      <c r="L54" s="18"/>
      <c r="M54" s="18"/>
      <c r="P54" s="39" t="str">
        <f t="shared" si="4"/>
        <v/>
      </c>
      <c r="Q54" s="39" t="str">
        <f t="shared" si="5"/>
        <v/>
      </c>
      <c r="R54" s="39" t="str">
        <f t="shared" si="6"/>
        <v/>
      </c>
      <c r="S54" s="39" t="str">
        <f t="shared" si="7"/>
        <v/>
      </c>
      <c r="T54" s="112" t="str">
        <f>IF(ISBLANK(A54),"",IF(ISNA(VLOOKUP(VLOOKUP($A54,Légende!$H:$J,3,FALSE),NOM_JM2,1,FALSE)),"AJOUTER L'ÉCOLE DANS LA SECTION 2",""))</f>
        <v/>
      </c>
    </row>
    <row r="55" spans="2:20" ht="15.75" x14ac:dyDescent="0.25">
      <c r="B55" s="3"/>
      <c r="C55" s="2"/>
      <c r="D55" s="2"/>
      <c r="E55" s="2"/>
      <c r="F55" s="2"/>
      <c r="G55" s="2"/>
      <c r="H55" s="2"/>
      <c r="I55" s="2"/>
      <c r="J55" s="18"/>
      <c r="K55" s="18"/>
      <c r="L55" s="18"/>
      <c r="M55" s="18"/>
      <c r="P55" s="39" t="str">
        <f t="shared" si="4"/>
        <v/>
      </c>
      <c r="Q55" s="39" t="str">
        <f t="shared" si="5"/>
        <v/>
      </c>
      <c r="R55" s="39" t="str">
        <f t="shared" si="6"/>
        <v/>
      </c>
      <c r="S55" s="39" t="str">
        <f t="shared" si="7"/>
        <v/>
      </c>
      <c r="T55" s="112" t="str">
        <f>IF(ISBLANK(A55),"",IF(ISNA(VLOOKUP(VLOOKUP($A55,Légende!$H:$J,3,FALSE),NOM_JM2,1,FALSE)),"AJOUTER L'ÉCOLE DANS LA SECTION 2",""))</f>
        <v/>
      </c>
    </row>
    <row r="56" spans="2:20" ht="15.75" x14ac:dyDescent="0.25">
      <c r="B56" s="3"/>
      <c r="C56" s="2"/>
      <c r="D56" s="2"/>
      <c r="E56" s="2"/>
      <c r="F56" s="2"/>
      <c r="G56" s="2"/>
      <c r="H56" s="2"/>
      <c r="I56" s="2"/>
      <c r="J56" s="18"/>
      <c r="K56" s="18"/>
      <c r="L56" s="18"/>
      <c r="M56" s="18"/>
      <c r="P56" s="39" t="str">
        <f t="shared" si="4"/>
        <v/>
      </c>
      <c r="Q56" s="39" t="str">
        <f t="shared" si="5"/>
        <v/>
      </c>
      <c r="R56" s="39" t="str">
        <f t="shared" si="6"/>
        <v/>
      </c>
      <c r="S56" s="39" t="str">
        <f t="shared" si="7"/>
        <v/>
      </c>
      <c r="T56" s="112" t="str">
        <f>IF(ISBLANK(A56),"",IF(ISNA(VLOOKUP(VLOOKUP($A56,Légende!$H:$J,3,FALSE),NOM_JM2,1,FALSE)),"AJOUTER L'ÉCOLE DANS LA SECTION 2",""))</f>
        <v/>
      </c>
    </row>
    <row r="57" spans="2:20" ht="15.75" x14ac:dyDescent="0.25">
      <c r="B57" s="3"/>
      <c r="C57" s="2"/>
      <c r="D57" s="2"/>
      <c r="E57" s="2"/>
      <c r="F57" s="2"/>
      <c r="G57" s="2"/>
      <c r="H57" s="2"/>
      <c r="I57" s="2"/>
      <c r="J57" s="18"/>
      <c r="K57" s="18"/>
      <c r="L57" s="18"/>
      <c r="M57" s="18"/>
      <c r="P57" s="39" t="str">
        <f t="shared" si="4"/>
        <v/>
      </c>
      <c r="Q57" s="39" t="str">
        <f t="shared" si="5"/>
        <v/>
      </c>
      <c r="R57" s="39" t="str">
        <f t="shared" si="6"/>
        <v/>
      </c>
      <c r="S57" s="39" t="str">
        <f t="shared" si="7"/>
        <v/>
      </c>
      <c r="T57" s="112" t="str">
        <f>IF(ISBLANK(A57),"",IF(ISNA(VLOOKUP(VLOOKUP($A57,Légende!$H:$J,3,FALSE),NOM_JM2,1,FALSE)),"AJOUTER L'ÉCOLE DANS LA SECTION 2",""))</f>
        <v/>
      </c>
    </row>
    <row r="58" spans="2:20" ht="15.75" x14ac:dyDescent="0.25">
      <c r="B58" s="3"/>
      <c r="C58" s="2"/>
      <c r="D58" s="2"/>
      <c r="E58" s="2"/>
      <c r="F58" s="2"/>
      <c r="G58" s="2"/>
      <c r="H58" s="2"/>
      <c r="I58" s="2"/>
      <c r="J58" s="18"/>
      <c r="K58" s="18"/>
      <c r="L58" s="18"/>
      <c r="M58" s="18"/>
      <c r="P58" s="39" t="str">
        <f t="shared" si="4"/>
        <v/>
      </c>
      <c r="Q58" s="39" t="str">
        <f t="shared" si="5"/>
        <v/>
      </c>
      <c r="R58" s="39" t="str">
        <f t="shared" si="6"/>
        <v/>
      </c>
      <c r="S58" s="39" t="str">
        <f t="shared" si="7"/>
        <v/>
      </c>
      <c r="T58" s="112" t="str">
        <f>IF(ISBLANK(A58),"",IF(ISNA(VLOOKUP(VLOOKUP($A58,Légende!$H:$J,3,FALSE),NOM_JM2,1,FALSE)),"AJOUTER L'ÉCOLE DANS LA SECTION 2",""))</f>
        <v/>
      </c>
    </row>
    <row r="59" spans="2:20" ht="15.75" x14ac:dyDescent="0.25">
      <c r="B59" s="3"/>
      <c r="C59" s="2"/>
      <c r="D59" s="2"/>
      <c r="E59" s="2"/>
      <c r="F59" s="2"/>
      <c r="G59" s="2"/>
      <c r="H59" s="2"/>
      <c r="I59" s="2"/>
      <c r="J59" s="18"/>
      <c r="K59" s="18"/>
      <c r="L59" s="18"/>
      <c r="M59" s="18"/>
      <c r="P59" s="39" t="str">
        <f t="shared" si="4"/>
        <v/>
      </c>
      <c r="Q59" s="39" t="str">
        <f t="shared" si="5"/>
        <v/>
      </c>
      <c r="R59" s="39" t="str">
        <f t="shared" si="6"/>
        <v/>
      </c>
      <c r="S59" s="39" t="str">
        <f t="shared" si="7"/>
        <v/>
      </c>
      <c r="T59" s="112" t="str">
        <f>IF(ISBLANK(A59),"",IF(ISNA(VLOOKUP(VLOOKUP($A59,Légende!$H:$J,3,FALSE),NOM_JM2,1,FALSE)),"AJOUTER L'ÉCOLE DANS LA SECTION 2",""))</f>
        <v/>
      </c>
    </row>
    <row r="60" spans="2:20" ht="15.75" x14ac:dyDescent="0.25">
      <c r="B60" s="3"/>
      <c r="C60" s="2"/>
      <c r="D60" s="2"/>
      <c r="E60" s="2"/>
      <c r="F60" s="2"/>
      <c r="G60" s="2"/>
      <c r="H60" s="2"/>
      <c r="I60" s="2"/>
      <c r="J60" s="18"/>
      <c r="K60" s="18"/>
      <c r="L60" s="18"/>
      <c r="M60" s="18"/>
      <c r="P60" s="39" t="str">
        <f t="shared" si="4"/>
        <v/>
      </c>
      <c r="Q60" s="39" t="str">
        <f t="shared" si="5"/>
        <v/>
      </c>
      <c r="R60" s="39" t="str">
        <f t="shared" si="6"/>
        <v/>
      </c>
      <c r="S60" s="39" t="str">
        <f t="shared" si="7"/>
        <v/>
      </c>
      <c r="T60" s="112" t="str">
        <f>IF(ISBLANK(A60),"",IF(ISNA(VLOOKUP(VLOOKUP($A60,Légende!$H:$J,3,FALSE),NOM_JM2,1,FALSE)),"AJOUTER L'ÉCOLE DANS LA SECTION 2",""))</f>
        <v/>
      </c>
    </row>
    <row r="61" spans="2:20" ht="15.75" x14ac:dyDescent="0.25">
      <c r="B61" s="3"/>
      <c r="C61" s="2"/>
      <c r="D61" s="2"/>
      <c r="E61" s="2"/>
      <c r="F61" s="2"/>
      <c r="G61" s="2"/>
      <c r="H61" s="2"/>
      <c r="I61" s="2"/>
      <c r="J61" s="18"/>
      <c r="K61" s="18"/>
      <c r="L61" s="18"/>
      <c r="M61" s="18"/>
      <c r="P61" s="39" t="str">
        <f t="shared" si="4"/>
        <v/>
      </c>
      <c r="Q61" s="39" t="str">
        <f t="shared" si="5"/>
        <v/>
      </c>
      <c r="R61" s="39" t="str">
        <f t="shared" si="6"/>
        <v/>
      </c>
      <c r="S61" s="39" t="str">
        <f t="shared" si="7"/>
        <v/>
      </c>
      <c r="T61" s="112" t="str">
        <f>IF(ISBLANK(A61),"",IF(ISNA(VLOOKUP(VLOOKUP($A61,Légende!$H:$J,3,FALSE),NOM_JM2,1,FALSE)),"AJOUTER L'ÉCOLE DANS LA SECTION 2",""))</f>
        <v/>
      </c>
    </row>
    <row r="62" spans="2:20" ht="15.75" x14ac:dyDescent="0.25">
      <c r="B62" s="3"/>
      <c r="C62" s="2"/>
      <c r="D62" s="2"/>
      <c r="E62" s="2"/>
      <c r="F62" s="2"/>
      <c r="G62" s="2"/>
      <c r="H62" s="2"/>
      <c r="I62" s="2"/>
      <c r="J62" s="18"/>
      <c r="K62" s="18"/>
      <c r="L62" s="18"/>
      <c r="M62" s="18"/>
      <c r="P62" s="39" t="str">
        <f t="shared" si="4"/>
        <v/>
      </c>
      <c r="Q62" s="39" t="str">
        <f t="shared" si="5"/>
        <v/>
      </c>
      <c r="R62" s="39" t="str">
        <f t="shared" si="6"/>
        <v/>
      </c>
      <c r="S62" s="39" t="str">
        <f t="shared" si="7"/>
        <v/>
      </c>
      <c r="T62" s="112" t="str">
        <f>IF(ISBLANK(A62),"",IF(ISNA(VLOOKUP(VLOOKUP($A62,Légende!$H:$J,3,FALSE),NOM_JM2,1,FALSE)),"AJOUTER L'ÉCOLE DANS LA SECTION 2",""))</f>
        <v/>
      </c>
    </row>
    <row r="63" spans="2:20" ht="15.75" x14ac:dyDescent="0.25">
      <c r="B63" s="3"/>
      <c r="C63" s="2"/>
      <c r="D63" s="2"/>
      <c r="E63" s="2"/>
      <c r="F63" s="2"/>
      <c r="G63" s="2"/>
      <c r="H63" s="2"/>
      <c r="I63" s="2"/>
      <c r="J63" s="18"/>
      <c r="K63" s="18"/>
      <c r="L63" s="18"/>
      <c r="M63" s="18"/>
      <c r="P63" s="39" t="str">
        <f t="shared" si="4"/>
        <v/>
      </c>
      <c r="Q63" s="39" t="str">
        <f t="shared" si="5"/>
        <v/>
      </c>
      <c r="R63" s="39" t="str">
        <f t="shared" si="6"/>
        <v/>
      </c>
      <c r="S63" s="39" t="str">
        <f t="shared" si="7"/>
        <v/>
      </c>
      <c r="T63" s="112" t="str">
        <f>IF(ISBLANK(A63),"",IF(ISNA(VLOOKUP(VLOOKUP($A63,Légende!$H:$J,3,FALSE),NOM_JM2,1,FALSE)),"AJOUTER L'ÉCOLE DANS LA SECTION 2",""))</f>
        <v/>
      </c>
    </row>
    <row r="64" spans="2:20" ht="15.75" x14ac:dyDescent="0.25">
      <c r="B64" s="3"/>
      <c r="C64" s="2"/>
      <c r="D64" s="2"/>
      <c r="E64" s="2"/>
      <c r="F64" s="2"/>
      <c r="G64" s="2"/>
      <c r="H64" s="2"/>
      <c r="I64" s="2"/>
      <c r="J64" s="18"/>
      <c r="K64" s="18"/>
      <c r="L64" s="18"/>
      <c r="M64" s="18"/>
      <c r="P64" s="39" t="str">
        <f t="shared" si="4"/>
        <v/>
      </c>
      <c r="Q64" s="39" t="str">
        <f t="shared" si="5"/>
        <v/>
      </c>
      <c r="R64" s="39" t="str">
        <f t="shared" si="6"/>
        <v/>
      </c>
      <c r="S64" s="39" t="str">
        <f t="shared" si="7"/>
        <v/>
      </c>
      <c r="T64" s="112" t="str">
        <f>IF(ISBLANK(A64),"",IF(ISNA(VLOOKUP(VLOOKUP($A64,Légende!$H:$J,3,FALSE),NOM_JM2,1,FALSE)),"AJOUTER L'ÉCOLE DANS LA SECTION 2",""))</f>
        <v/>
      </c>
    </row>
    <row r="65" spans="2:20" ht="15.75" x14ac:dyDescent="0.25">
      <c r="B65" s="3"/>
      <c r="C65" s="2"/>
      <c r="D65" s="2"/>
      <c r="E65" s="2"/>
      <c r="F65" s="2"/>
      <c r="G65" s="2"/>
      <c r="H65" s="2"/>
      <c r="I65" s="2"/>
      <c r="J65" s="18"/>
      <c r="K65" s="18"/>
      <c r="L65" s="18"/>
      <c r="M65" s="18"/>
      <c r="P65" s="39" t="str">
        <f t="shared" si="4"/>
        <v/>
      </c>
      <c r="Q65" s="39" t="str">
        <f t="shared" si="5"/>
        <v/>
      </c>
      <c r="R65" s="39" t="str">
        <f t="shared" si="6"/>
        <v/>
      </c>
      <c r="S65" s="39" t="str">
        <f t="shared" si="7"/>
        <v/>
      </c>
      <c r="T65" s="112" t="str">
        <f>IF(ISBLANK(A65),"",IF(ISNA(VLOOKUP(VLOOKUP($A65,Légende!$H:$J,3,FALSE),NOM_JM2,1,FALSE)),"AJOUTER L'ÉCOLE DANS LA SECTION 2",""))</f>
        <v/>
      </c>
    </row>
    <row r="66" spans="2:20" ht="15.75" x14ac:dyDescent="0.25">
      <c r="B66" s="3"/>
      <c r="C66" s="2"/>
      <c r="D66" s="2"/>
      <c r="E66" s="2"/>
      <c r="F66" s="2"/>
      <c r="G66" s="2"/>
      <c r="H66" s="2"/>
      <c r="I66" s="2"/>
      <c r="J66" s="18"/>
      <c r="K66" s="18"/>
      <c r="L66" s="18"/>
      <c r="M66" s="18"/>
      <c r="P66" s="39" t="str">
        <f t="shared" si="4"/>
        <v/>
      </c>
      <c r="Q66" s="39" t="str">
        <f t="shared" si="5"/>
        <v/>
      </c>
      <c r="R66" s="39" t="str">
        <f t="shared" si="6"/>
        <v/>
      </c>
      <c r="S66" s="39" t="str">
        <f t="shared" si="7"/>
        <v/>
      </c>
      <c r="T66" s="112" t="str">
        <f>IF(ISBLANK(A66),"",IF(ISNA(VLOOKUP(VLOOKUP($A66,Légende!$H:$J,3,FALSE),NOM_JM2,1,FALSE)),"AJOUTER L'ÉCOLE DANS LA SECTION 2",""))</f>
        <v/>
      </c>
    </row>
    <row r="67" spans="2:20" ht="15.75" x14ac:dyDescent="0.25">
      <c r="B67" s="3"/>
      <c r="C67" s="2"/>
      <c r="D67" s="2"/>
      <c r="E67" s="2"/>
      <c r="F67" s="2"/>
      <c r="G67" s="2"/>
      <c r="H67" s="2"/>
      <c r="I67" s="2"/>
      <c r="J67" s="18"/>
      <c r="K67" s="18"/>
      <c r="L67" s="18"/>
      <c r="M67" s="18"/>
      <c r="P67" s="39" t="str">
        <f t="shared" si="4"/>
        <v/>
      </c>
      <c r="Q67" s="39" t="str">
        <f t="shared" si="5"/>
        <v/>
      </c>
      <c r="R67" s="39" t="str">
        <f t="shared" si="6"/>
        <v/>
      </c>
      <c r="S67" s="39" t="str">
        <f t="shared" si="7"/>
        <v/>
      </c>
      <c r="T67" s="112" t="str">
        <f>IF(ISBLANK(A67),"",IF(ISNA(VLOOKUP(VLOOKUP($A67,Légende!$H:$J,3,FALSE),NOM_JM2,1,FALSE)),"AJOUTER L'ÉCOLE DANS LA SECTION 2",""))</f>
        <v/>
      </c>
    </row>
    <row r="68" spans="2:20" ht="15.75" x14ac:dyDescent="0.25">
      <c r="B68" s="3"/>
      <c r="C68" s="2"/>
      <c r="D68" s="2"/>
      <c r="E68" s="2"/>
      <c r="F68" s="2"/>
      <c r="G68" s="2"/>
      <c r="H68" s="2"/>
      <c r="I68" s="2"/>
      <c r="J68" s="18"/>
      <c r="K68" s="18"/>
      <c r="L68" s="18"/>
      <c r="M68" s="18"/>
      <c r="P68" s="39" t="str">
        <f t="shared" si="4"/>
        <v/>
      </c>
      <c r="Q68" s="39" t="str">
        <f t="shared" si="5"/>
        <v/>
      </c>
      <c r="R68" s="39" t="str">
        <f t="shared" si="6"/>
        <v/>
      </c>
      <c r="S68" s="39" t="str">
        <f t="shared" si="7"/>
        <v/>
      </c>
      <c r="T68" s="112" t="str">
        <f>IF(ISBLANK(A68),"",IF(ISNA(VLOOKUP(VLOOKUP($A68,Légende!$H:$J,3,FALSE),NOM_JM2,1,FALSE)),"AJOUTER L'ÉCOLE DANS LA SECTION 2",""))</f>
        <v/>
      </c>
    </row>
    <row r="69" spans="2:20" ht="15.75" x14ac:dyDescent="0.25">
      <c r="B69" s="3"/>
      <c r="C69" s="2"/>
      <c r="D69" s="2"/>
      <c r="E69" s="2"/>
      <c r="F69" s="2"/>
      <c r="G69" s="2"/>
      <c r="H69" s="2"/>
      <c r="I69" s="2"/>
      <c r="J69" s="18"/>
      <c r="K69" s="18"/>
      <c r="L69" s="18"/>
      <c r="M69" s="18"/>
      <c r="P69" s="39" t="str">
        <f t="shared" si="4"/>
        <v/>
      </c>
      <c r="Q69" s="39" t="str">
        <f t="shared" si="5"/>
        <v/>
      </c>
      <c r="R69" s="39" t="str">
        <f t="shared" si="6"/>
        <v/>
      </c>
      <c r="S69" s="39" t="str">
        <f t="shared" si="7"/>
        <v/>
      </c>
      <c r="T69" s="112" t="str">
        <f>IF(ISBLANK(A69),"",IF(ISNA(VLOOKUP(VLOOKUP($A69,Légende!$H:$J,3,FALSE),NOM_JM2,1,FALSE)),"AJOUTER L'ÉCOLE DANS LA SECTION 2",""))</f>
        <v/>
      </c>
    </row>
    <row r="70" spans="2:20" ht="15.75" x14ac:dyDescent="0.25">
      <c r="B70" s="3"/>
      <c r="C70" s="2"/>
      <c r="D70" s="2"/>
      <c r="E70" s="2"/>
      <c r="F70" s="2"/>
      <c r="G70" s="2"/>
      <c r="H70" s="2"/>
      <c r="I70" s="2"/>
      <c r="J70" s="18"/>
      <c r="K70" s="18"/>
      <c r="L70" s="18"/>
      <c r="M70" s="18"/>
      <c r="P70" s="39" t="str">
        <f t="shared" si="4"/>
        <v/>
      </c>
      <c r="Q70" s="39" t="str">
        <f t="shared" si="5"/>
        <v/>
      </c>
      <c r="R70" s="39" t="str">
        <f t="shared" si="6"/>
        <v/>
      </c>
      <c r="S70" s="39" t="str">
        <f t="shared" si="7"/>
        <v/>
      </c>
      <c r="T70" s="112" t="str">
        <f>IF(ISBLANK(A70),"",IF(ISNA(VLOOKUP(VLOOKUP($A70,Légende!$H:$J,3,FALSE),NOM_JM2,1,FALSE)),"AJOUTER L'ÉCOLE DANS LA SECTION 2",""))</f>
        <v/>
      </c>
    </row>
    <row r="71" spans="2:20" ht="15.75" x14ac:dyDescent="0.25">
      <c r="B71" s="3"/>
      <c r="C71" s="2"/>
      <c r="D71" s="2"/>
      <c r="E71" s="2"/>
      <c r="F71" s="2"/>
      <c r="G71" s="2"/>
      <c r="H71" s="2"/>
      <c r="I71" s="2"/>
      <c r="J71" s="18"/>
      <c r="K71" s="18"/>
      <c r="L71" s="18"/>
      <c r="M71" s="18"/>
      <c r="P71" s="39" t="str">
        <f t="shared" si="4"/>
        <v/>
      </c>
      <c r="Q71" s="39" t="str">
        <f t="shared" si="5"/>
        <v/>
      </c>
      <c r="R71" s="39" t="str">
        <f t="shared" si="6"/>
        <v/>
      </c>
      <c r="S71" s="39" t="str">
        <f t="shared" si="7"/>
        <v/>
      </c>
      <c r="T71" s="112" t="str">
        <f>IF(ISBLANK(A71),"",IF(ISNA(VLOOKUP(VLOOKUP($A71,Légende!$H:$J,3,FALSE),NOM_JM2,1,FALSE)),"AJOUTER L'ÉCOLE DANS LA SECTION 2",""))</f>
        <v/>
      </c>
    </row>
    <row r="72" spans="2:20" ht="15.75" x14ac:dyDescent="0.25">
      <c r="B72" s="3"/>
      <c r="C72" s="2"/>
      <c r="D72" s="2"/>
      <c r="E72" s="2"/>
      <c r="F72" s="2"/>
      <c r="G72" s="2"/>
      <c r="H72" s="2"/>
      <c r="I72" s="2"/>
      <c r="J72" s="18"/>
      <c r="K72" s="18"/>
      <c r="L72" s="18"/>
      <c r="M72" s="18"/>
      <c r="P72" s="39" t="str">
        <f t="shared" si="4"/>
        <v/>
      </c>
      <c r="Q72" s="39" t="str">
        <f t="shared" si="5"/>
        <v/>
      </c>
      <c r="R72" s="39" t="str">
        <f t="shared" si="6"/>
        <v/>
      </c>
      <c r="S72" s="39" t="str">
        <f t="shared" si="7"/>
        <v/>
      </c>
      <c r="T72" s="112" t="str">
        <f>IF(ISBLANK(A72),"",IF(ISNA(VLOOKUP(VLOOKUP($A72,Légende!$H:$J,3,FALSE),NOM_JM2,1,FALSE)),"AJOUTER L'ÉCOLE DANS LA SECTION 2",""))</f>
        <v/>
      </c>
    </row>
    <row r="73" spans="2:20" ht="15.75" x14ac:dyDescent="0.25">
      <c r="B73" s="3"/>
      <c r="C73" s="2"/>
      <c r="D73" s="2"/>
      <c r="E73" s="2"/>
      <c r="F73" s="2"/>
      <c r="G73" s="2"/>
      <c r="H73" s="2"/>
      <c r="I73" s="2"/>
      <c r="J73" s="18"/>
      <c r="K73" s="18"/>
      <c r="L73" s="18"/>
      <c r="M73" s="18"/>
      <c r="P73" s="39" t="str">
        <f t="shared" si="4"/>
        <v/>
      </c>
      <c r="Q73" s="39" t="str">
        <f t="shared" si="5"/>
        <v/>
      </c>
      <c r="R73" s="39" t="str">
        <f t="shared" si="6"/>
        <v/>
      </c>
      <c r="S73" s="39" t="str">
        <f t="shared" si="7"/>
        <v/>
      </c>
      <c r="T73" s="112" t="str">
        <f>IF(ISBLANK(A73),"",IF(ISNA(VLOOKUP(VLOOKUP($A73,Légende!$H:$J,3,FALSE),NOM_JM2,1,FALSE)),"AJOUTER L'ÉCOLE DANS LA SECTION 2",""))</f>
        <v/>
      </c>
    </row>
    <row r="74" spans="2:20" ht="15.75" x14ac:dyDescent="0.25">
      <c r="B74" s="3"/>
      <c r="C74" s="2"/>
      <c r="D74" s="2"/>
      <c r="E74" s="2"/>
      <c r="F74" s="2"/>
      <c r="G74" s="2"/>
      <c r="H74" s="2"/>
      <c r="I74" s="2"/>
      <c r="J74" s="18"/>
      <c r="K74" s="18"/>
      <c r="L74" s="18"/>
      <c r="M74" s="18"/>
      <c r="P74" s="39" t="str">
        <f t="shared" si="4"/>
        <v/>
      </c>
      <c r="Q74" s="39" t="str">
        <f t="shared" si="5"/>
        <v/>
      </c>
      <c r="R74" s="39" t="str">
        <f t="shared" si="6"/>
        <v/>
      </c>
      <c r="S74" s="39" t="str">
        <f t="shared" si="7"/>
        <v/>
      </c>
      <c r="T74" s="112" t="str">
        <f>IF(ISBLANK(A74),"",IF(ISNA(VLOOKUP(VLOOKUP($A74,Légende!$H:$J,3,FALSE),NOM_JM2,1,FALSE)),"AJOUTER L'ÉCOLE DANS LA SECTION 2",""))</f>
        <v/>
      </c>
    </row>
    <row r="75" spans="2:20" ht="15.75" x14ac:dyDescent="0.25">
      <c r="B75" s="3"/>
      <c r="C75" s="2"/>
      <c r="D75" s="2"/>
      <c r="E75" s="2"/>
      <c r="F75" s="2"/>
      <c r="G75" s="2"/>
      <c r="H75" s="2"/>
      <c r="I75" s="2"/>
      <c r="J75" s="18"/>
      <c r="K75" s="18"/>
      <c r="L75" s="18"/>
      <c r="M75" s="18"/>
      <c r="P75" s="39" t="str">
        <f t="shared" si="4"/>
        <v/>
      </c>
      <c r="Q75" s="39" t="str">
        <f t="shared" si="5"/>
        <v/>
      </c>
      <c r="R75" s="39" t="str">
        <f t="shared" si="6"/>
        <v/>
      </c>
      <c r="S75" s="39" t="str">
        <f t="shared" si="7"/>
        <v/>
      </c>
      <c r="T75" s="112" t="str">
        <f>IF(ISBLANK(A75),"",IF(ISNA(VLOOKUP(VLOOKUP($A75,Légende!$H:$J,3,FALSE),NOM_JM2,1,FALSE)),"AJOUTER L'ÉCOLE DANS LA SECTION 2",""))</f>
        <v/>
      </c>
    </row>
    <row r="76" spans="2:20" ht="15.75" x14ac:dyDescent="0.25">
      <c r="B76" s="3"/>
      <c r="C76" s="2"/>
      <c r="D76" s="2"/>
      <c r="E76" s="2"/>
      <c r="F76" s="2"/>
      <c r="G76" s="2"/>
      <c r="H76" s="2"/>
      <c r="I76" s="2"/>
      <c r="J76" s="18"/>
      <c r="K76" s="18"/>
      <c r="L76" s="18"/>
      <c r="M76" s="18"/>
      <c r="P76" s="39" t="str">
        <f t="shared" si="4"/>
        <v/>
      </c>
      <c r="Q76" s="39" t="str">
        <f t="shared" si="5"/>
        <v/>
      </c>
      <c r="R76" s="39" t="str">
        <f t="shared" si="6"/>
        <v/>
      </c>
      <c r="S76" s="39" t="str">
        <f t="shared" si="7"/>
        <v/>
      </c>
      <c r="T76" s="112" t="str">
        <f>IF(ISBLANK(A76),"",IF(ISNA(VLOOKUP(VLOOKUP($A76,Légende!$H:$J,3,FALSE),NOM_JM2,1,FALSE)),"AJOUTER L'ÉCOLE DANS LA SECTION 2",""))</f>
        <v/>
      </c>
    </row>
    <row r="77" spans="2:20" ht="15.75" x14ac:dyDescent="0.25">
      <c r="B77" s="3"/>
      <c r="C77" s="2"/>
      <c r="D77" s="2"/>
      <c r="E77" s="2"/>
      <c r="F77" s="2"/>
      <c r="G77" s="2"/>
      <c r="H77" s="2"/>
      <c r="I77" s="2"/>
      <c r="J77" s="18"/>
      <c r="K77" s="18"/>
      <c r="L77" s="18"/>
      <c r="M77" s="18"/>
      <c r="P77" s="39" t="str">
        <f t="shared" si="4"/>
        <v/>
      </c>
      <c r="Q77" s="39" t="str">
        <f t="shared" si="5"/>
        <v/>
      </c>
      <c r="R77" s="39" t="str">
        <f t="shared" si="6"/>
        <v/>
      </c>
      <c r="S77" s="39" t="str">
        <f t="shared" si="7"/>
        <v/>
      </c>
      <c r="T77" s="112" t="str">
        <f>IF(ISBLANK(A77),"",IF(ISNA(VLOOKUP(VLOOKUP($A77,Légende!$H:$J,3,FALSE),NOM_JM2,1,FALSE)),"AJOUTER L'ÉCOLE DANS LA SECTION 2",""))</f>
        <v/>
      </c>
    </row>
    <row r="78" spans="2:20" ht="15.75" x14ac:dyDescent="0.25">
      <c r="B78" s="3"/>
      <c r="C78" s="2"/>
      <c r="D78" s="2"/>
      <c r="E78" s="2"/>
      <c r="F78" s="2"/>
      <c r="G78" s="2"/>
      <c r="H78" s="2"/>
      <c r="I78" s="2"/>
      <c r="J78" s="18"/>
      <c r="K78" s="18"/>
      <c r="L78" s="18"/>
      <c r="M78" s="18"/>
      <c r="P78" s="39" t="str">
        <f t="shared" si="4"/>
        <v/>
      </c>
      <c r="Q78" s="39" t="str">
        <f t="shared" si="5"/>
        <v/>
      </c>
      <c r="R78" s="39" t="str">
        <f t="shared" si="6"/>
        <v/>
      </c>
      <c r="S78" s="39" t="str">
        <f t="shared" si="7"/>
        <v/>
      </c>
      <c r="T78" s="112" t="str">
        <f>IF(ISBLANK(A78),"",IF(ISNA(VLOOKUP(VLOOKUP($A78,Légende!$H:$J,3,FALSE),NOM_JM2,1,FALSE)),"AJOUTER L'ÉCOLE DANS LA SECTION 2",""))</f>
        <v/>
      </c>
    </row>
    <row r="79" spans="2:20" ht="15.75" x14ac:dyDescent="0.25">
      <c r="B79" s="3"/>
      <c r="C79" s="2"/>
      <c r="D79" s="2"/>
      <c r="E79" s="2"/>
      <c r="F79" s="2"/>
      <c r="G79" s="2"/>
      <c r="H79" s="2"/>
      <c r="I79" s="2"/>
      <c r="J79" s="18"/>
      <c r="K79" s="18"/>
      <c r="L79" s="18"/>
      <c r="M79" s="18"/>
      <c r="P79" s="39" t="str">
        <f t="shared" si="4"/>
        <v/>
      </c>
      <c r="Q79" s="39" t="str">
        <f t="shared" si="5"/>
        <v/>
      </c>
      <c r="R79" s="39" t="str">
        <f t="shared" si="6"/>
        <v/>
      </c>
      <c r="S79" s="39" t="str">
        <f t="shared" si="7"/>
        <v/>
      </c>
      <c r="T79" s="112" t="str">
        <f>IF(ISBLANK(A79),"",IF(ISNA(VLOOKUP(VLOOKUP($A79,Légende!$H:$J,3,FALSE),NOM_JM2,1,FALSE)),"AJOUTER L'ÉCOLE DANS LA SECTION 2",""))</f>
        <v/>
      </c>
    </row>
    <row r="80" spans="2:20" ht="15.75" x14ac:dyDescent="0.25">
      <c r="B80" s="3"/>
      <c r="C80" s="2"/>
      <c r="D80" s="2"/>
      <c r="E80" s="2"/>
      <c r="F80" s="2"/>
      <c r="G80" s="2"/>
      <c r="H80" s="2"/>
      <c r="I80" s="2"/>
      <c r="J80" s="18"/>
      <c r="K80" s="18"/>
      <c r="L80" s="18"/>
      <c r="M80" s="18"/>
      <c r="P80" s="39" t="str">
        <f t="shared" si="4"/>
        <v/>
      </c>
      <c r="Q80" s="39" t="str">
        <f t="shared" si="5"/>
        <v/>
      </c>
      <c r="R80" s="39" t="str">
        <f t="shared" si="6"/>
        <v/>
      </c>
      <c r="S80" s="39" t="str">
        <f t="shared" si="7"/>
        <v/>
      </c>
      <c r="T80" s="112" t="str">
        <f>IF(ISBLANK(A80),"",IF(ISNA(VLOOKUP(VLOOKUP($A80,Légende!$H:$J,3,FALSE),NOM_JM2,1,FALSE)),"AJOUTER L'ÉCOLE DANS LA SECTION 2",""))</f>
        <v/>
      </c>
    </row>
    <row r="81" spans="2:20" ht="15.75" x14ac:dyDescent="0.25">
      <c r="B81" s="3"/>
      <c r="C81" s="2"/>
      <c r="D81" s="2"/>
      <c r="E81" s="2"/>
      <c r="F81" s="2"/>
      <c r="G81" s="2"/>
      <c r="H81" s="2"/>
      <c r="I81" s="2"/>
      <c r="J81" s="18"/>
      <c r="K81" s="18"/>
      <c r="L81" s="18"/>
      <c r="M81" s="18"/>
      <c r="P81" s="39" t="str">
        <f t="shared" si="4"/>
        <v/>
      </c>
      <c r="Q81" s="39" t="str">
        <f t="shared" si="5"/>
        <v/>
      </c>
      <c r="R81" s="39" t="str">
        <f t="shared" si="6"/>
        <v/>
      </c>
      <c r="S81" s="39" t="str">
        <f t="shared" si="7"/>
        <v/>
      </c>
      <c r="T81" s="112" t="str">
        <f>IF(ISBLANK(A81),"",IF(ISNA(VLOOKUP(VLOOKUP($A81,Légende!$H:$J,3,FALSE),NOM_JM2,1,FALSE)),"AJOUTER L'ÉCOLE DANS LA SECTION 2",""))</f>
        <v/>
      </c>
    </row>
    <row r="82" spans="2:20" ht="15.75" x14ac:dyDescent="0.25">
      <c r="B82" s="3"/>
      <c r="C82" s="2"/>
      <c r="D82" s="2"/>
      <c r="E82" s="2"/>
      <c r="F82" s="2"/>
      <c r="G82" s="2"/>
      <c r="H82" s="2"/>
      <c r="I82" s="2"/>
      <c r="J82" s="18"/>
      <c r="K82" s="18"/>
      <c r="L82" s="18"/>
      <c r="M82" s="18"/>
      <c r="P82" s="39" t="str">
        <f t="shared" si="4"/>
        <v/>
      </c>
      <c r="Q82" s="39" t="str">
        <f t="shared" si="5"/>
        <v/>
      </c>
      <c r="R82" s="39" t="str">
        <f t="shared" si="6"/>
        <v/>
      </c>
      <c r="S82" s="39" t="str">
        <f t="shared" si="7"/>
        <v/>
      </c>
      <c r="T82" s="112" t="str">
        <f>IF(ISBLANK(A82),"",IF(ISNA(VLOOKUP(VLOOKUP($A82,Légende!$H:$J,3,FALSE),NOM_JM2,1,FALSE)),"AJOUTER L'ÉCOLE DANS LA SECTION 2",""))</f>
        <v/>
      </c>
    </row>
    <row r="83" spans="2:20" ht="15.75" x14ac:dyDescent="0.25">
      <c r="B83" s="3"/>
      <c r="C83" s="2"/>
      <c r="D83" s="2"/>
      <c r="E83" s="2"/>
      <c r="F83" s="2"/>
      <c r="G83" s="2"/>
      <c r="H83" s="2"/>
      <c r="I83" s="2"/>
      <c r="J83" s="18"/>
      <c r="K83" s="18"/>
      <c r="L83" s="18"/>
      <c r="M83" s="18"/>
      <c r="P83" s="39" t="str">
        <f t="shared" si="4"/>
        <v/>
      </c>
      <c r="Q83" s="39" t="str">
        <f t="shared" si="5"/>
        <v/>
      </c>
      <c r="R83" s="39" t="str">
        <f t="shared" si="6"/>
        <v/>
      </c>
      <c r="S83" s="39" t="str">
        <f t="shared" si="7"/>
        <v/>
      </c>
      <c r="T83" s="112" t="str">
        <f>IF(ISBLANK(A83),"",IF(ISNA(VLOOKUP(VLOOKUP($A83,Légende!$H:$J,3,FALSE),NOM_JM2,1,FALSE)),"AJOUTER L'ÉCOLE DANS LA SECTION 2",""))</f>
        <v/>
      </c>
    </row>
    <row r="84" spans="2:20" ht="15.75" x14ac:dyDescent="0.25">
      <c r="B84" s="3"/>
      <c r="C84" s="2"/>
      <c r="D84" s="2"/>
      <c r="E84" s="2"/>
      <c r="F84" s="2"/>
      <c r="G84" s="2"/>
      <c r="H84" s="2"/>
      <c r="I84" s="2"/>
      <c r="J84" s="18"/>
      <c r="K84" s="18"/>
      <c r="L84" s="18"/>
      <c r="M84" s="18"/>
      <c r="P84" s="39" t="str">
        <f t="shared" si="4"/>
        <v/>
      </c>
      <c r="Q84" s="39" t="str">
        <f t="shared" si="5"/>
        <v/>
      </c>
      <c r="R84" s="39" t="str">
        <f t="shared" si="6"/>
        <v/>
      </c>
      <c r="S84" s="39" t="str">
        <f t="shared" si="7"/>
        <v/>
      </c>
      <c r="T84" s="112" t="str">
        <f>IF(ISBLANK(A84),"",IF(ISNA(VLOOKUP(VLOOKUP($A84,Légende!$H:$J,3,FALSE),NOM_JM2,1,FALSE)),"AJOUTER L'ÉCOLE DANS LA SECTION 2",""))</f>
        <v/>
      </c>
    </row>
    <row r="85" spans="2:20" ht="15.75" x14ac:dyDescent="0.25">
      <c r="B85" s="3"/>
      <c r="C85" s="2"/>
      <c r="D85" s="2"/>
      <c r="E85" s="2"/>
      <c r="F85" s="2"/>
      <c r="G85" s="2"/>
      <c r="H85" s="2"/>
      <c r="I85" s="2"/>
      <c r="J85" s="18"/>
      <c r="K85" s="18"/>
      <c r="L85" s="18"/>
      <c r="M85" s="18"/>
      <c r="P85" s="39" t="str">
        <f t="shared" ref="P85:P116" si="8">IF($J85="","",RANK($J85,$J$5:$J$149,0))</f>
        <v/>
      </c>
      <c r="Q85" s="39" t="str">
        <f t="shared" ref="Q85:Q116" si="9">IF($K85="","",RANK($K85,$K$5:$K$149,0))</f>
        <v/>
      </c>
      <c r="R85" s="39" t="str">
        <f t="shared" ref="R85:R116" si="10">IF($L85="","",RANK($L85,$L$5:$L$149,0))</f>
        <v/>
      </c>
      <c r="S85" s="39" t="str">
        <f t="shared" ref="S85:S116" si="11">IF($M85="","",RANK($M85,$M$5:$M$149,0))</f>
        <v/>
      </c>
      <c r="T85" s="112" t="str">
        <f>IF(ISBLANK(A85),"",IF(ISNA(VLOOKUP(VLOOKUP($A85,Légende!$H:$J,3,FALSE),NOM_JM2,1,FALSE)),"AJOUTER L'ÉCOLE DANS LA SECTION 2",""))</f>
        <v/>
      </c>
    </row>
    <row r="86" spans="2:20" ht="15.75" x14ac:dyDescent="0.25">
      <c r="B86" s="3"/>
      <c r="C86" s="2"/>
      <c r="D86" s="2"/>
      <c r="E86" s="2"/>
      <c r="F86" s="2"/>
      <c r="G86" s="2"/>
      <c r="H86" s="2"/>
      <c r="I86" s="2"/>
      <c r="J86" s="18"/>
      <c r="K86" s="18"/>
      <c r="L86" s="18"/>
      <c r="M86" s="18"/>
      <c r="P86" s="39" t="str">
        <f t="shared" si="8"/>
        <v/>
      </c>
      <c r="Q86" s="39" t="str">
        <f t="shared" si="9"/>
        <v/>
      </c>
      <c r="R86" s="39" t="str">
        <f t="shared" si="10"/>
        <v/>
      </c>
      <c r="S86" s="39" t="str">
        <f t="shared" si="11"/>
        <v/>
      </c>
      <c r="T86" s="112" t="str">
        <f>IF(ISBLANK(A86),"",IF(ISNA(VLOOKUP(VLOOKUP($A86,Légende!$H:$J,3,FALSE),NOM_JM2,1,FALSE)),"AJOUTER L'ÉCOLE DANS LA SECTION 2",""))</f>
        <v/>
      </c>
    </row>
    <row r="87" spans="2:20" ht="15.75" x14ac:dyDescent="0.25">
      <c r="B87" s="3"/>
      <c r="C87" s="2"/>
      <c r="D87" s="2"/>
      <c r="E87" s="2"/>
      <c r="F87" s="2"/>
      <c r="G87" s="2"/>
      <c r="H87" s="2"/>
      <c r="I87" s="2"/>
      <c r="J87" s="18"/>
      <c r="K87" s="18"/>
      <c r="L87" s="18"/>
      <c r="M87" s="18"/>
      <c r="P87" s="39" t="str">
        <f t="shared" si="8"/>
        <v/>
      </c>
      <c r="Q87" s="39" t="str">
        <f t="shared" si="9"/>
        <v/>
      </c>
      <c r="R87" s="39" t="str">
        <f t="shared" si="10"/>
        <v/>
      </c>
      <c r="S87" s="39" t="str">
        <f t="shared" si="11"/>
        <v/>
      </c>
      <c r="T87" s="112" t="str">
        <f>IF(ISBLANK(A87),"",IF(ISNA(VLOOKUP(VLOOKUP($A87,Légende!$H:$J,3,FALSE),NOM_JM2,1,FALSE)),"AJOUTER L'ÉCOLE DANS LA SECTION 2",""))</f>
        <v/>
      </c>
    </row>
    <row r="88" spans="2:20" ht="15.75" x14ac:dyDescent="0.25">
      <c r="B88" s="3"/>
      <c r="C88" s="2"/>
      <c r="D88" s="2"/>
      <c r="E88" s="2"/>
      <c r="F88" s="2"/>
      <c r="G88" s="2"/>
      <c r="H88" s="2"/>
      <c r="I88" s="2"/>
      <c r="J88" s="18"/>
      <c r="K88" s="18"/>
      <c r="L88" s="18"/>
      <c r="M88" s="18"/>
      <c r="P88" s="39" t="str">
        <f t="shared" si="8"/>
        <v/>
      </c>
      <c r="Q88" s="39" t="str">
        <f t="shared" si="9"/>
        <v/>
      </c>
      <c r="R88" s="39" t="str">
        <f t="shared" si="10"/>
        <v/>
      </c>
      <c r="S88" s="39" t="str">
        <f t="shared" si="11"/>
        <v/>
      </c>
      <c r="T88" s="112" t="str">
        <f>IF(ISBLANK(A88),"",IF(ISNA(VLOOKUP(VLOOKUP($A88,Légende!$H:$J,3,FALSE),NOM_JM2,1,FALSE)),"AJOUTER L'ÉCOLE DANS LA SECTION 2",""))</f>
        <v/>
      </c>
    </row>
    <row r="89" spans="2:20" ht="15.75" x14ac:dyDescent="0.25">
      <c r="B89" s="3"/>
      <c r="C89" s="2"/>
      <c r="D89" s="2"/>
      <c r="E89" s="2"/>
      <c r="F89" s="2"/>
      <c r="G89" s="2"/>
      <c r="H89" s="2"/>
      <c r="I89" s="2"/>
      <c r="J89" s="18"/>
      <c r="K89" s="18"/>
      <c r="L89" s="18"/>
      <c r="M89" s="18"/>
      <c r="P89" s="39" t="str">
        <f t="shared" si="8"/>
        <v/>
      </c>
      <c r="Q89" s="39" t="str">
        <f t="shared" si="9"/>
        <v/>
      </c>
      <c r="R89" s="39" t="str">
        <f t="shared" si="10"/>
        <v/>
      </c>
      <c r="S89" s="39" t="str">
        <f t="shared" si="11"/>
        <v/>
      </c>
      <c r="T89" s="112" t="str">
        <f>IF(ISBLANK(A89),"",IF(ISNA(VLOOKUP(VLOOKUP($A89,Légende!$H:$J,3,FALSE),NOM_JM2,1,FALSE)),"AJOUTER L'ÉCOLE DANS LA SECTION 2",""))</f>
        <v/>
      </c>
    </row>
    <row r="90" spans="2:20" ht="15.75" x14ac:dyDescent="0.25">
      <c r="B90" s="3"/>
      <c r="C90" s="2"/>
      <c r="D90" s="2"/>
      <c r="E90" s="2"/>
      <c r="F90" s="2"/>
      <c r="G90" s="2"/>
      <c r="H90" s="2"/>
      <c r="I90" s="2"/>
      <c r="J90" s="18"/>
      <c r="K90" s="18"/>
      <c r="L90" s="18"/>
      <c r="M90" s="18"/>
      <c r="P90" s="39" t="str">
        <f t="shared" si="8"/>
        <v/>
      </c>
      <c r="Q90" s="39" t="str">
        <f t="shared" si="9"/>
        <v/>
      </c>
      <c r="R90" s="39" t="str">
        <f t="shared" si="10"/>
        <v/>
      </c>
      <c r="S90" s="39" t="str">
        <f t="shared" si="11"/>
        <v/>
      </c>
      <c r="T90" s="112" t="str">
        <f>IF(ISBLANK(A90),"",IF(ISNA(VLOOKUP(VLOOKUP($A90,Légende!$H:$J,3,FALSE),NOM_JM2,1,FALSE)),"AJOUTER L'ÉCOLE DANS LA SECTION 2",""))</f>
        <v/>
      </c>
    </row>
    <row r="91" spans="2:20" ht="15.75" x14ac:dyDescent="0.25">
      <c r="B91" s="3"/>
      <c r="C91" s="2"/>
      <c r="D91" s="2"/>
      <c r="E91" s="2"/>
      <c r="F91" s="2"/>
      <c r="G91" s="2"/>
      <c r="H91" s="2"/>
      <c r="I91" s="2"/>
      <c r="J91" s="18"/>
      <c r="K91" s="18"/>
      <c r="L91" s="18"/>
      <c r="M91" s="18"/>
      <c r="P91" s="39" t="str">
        <f t="shared" si="8"/>
        <v/>
      </c>
      <c r="Q91" s="39" t="str">
        <f t="shared" si="9"/>
        <v/>
      </c>
      <c r="R91" s="39" t="str">
        <f t="shared" si="10"/>
        <v/>
      </c>
      <c r="S91" s="39" t="str">
        <f t="shared" si="11"/>
        <v/>
      </c>
      <c r="T91" s="112" t="str">
        <f>IF(ISBLANK(A91),"",IF(ISNA(VLOOKUP(VLOOKUP($A91,Légende!$H:$J,3,FALSE),NOM_JM2,1,FALSE)),"AJOUTER L'ÉCOLE DANS LA SECTION 2",""))</f>
        <v/>
      </c>
    </row>
    <row r="92" spans="2:20" ht="15.75" x14ac:dyDescent="0.25">
      <c r="B92" s="3"/>
      <c r="C92" s="2"/>
      <c r="D92" s="2"/>
      <c r="E92" s="2"/>
      <c r="F92" s="2"/>
      <c r="G92" s="2"/>
      <c r="H92" s="2"/>
      <c r="I92" s="2"/>
      <c r="J92" s="18"/>
      <c r="K92" s="18"/>
      <c r="L92" s="18"/>
      <c r="M92" s="18"/>
      <c r="P92" s="39" t="str">
        <f t="shared" si="8"/>
        <v/>
      </c>
      <c r="Q92" s="39" t="str">
        <f t="shared" si="9"/>
        <v/>
      </c>
      <c r="R92" s="39" t="str">
        <f t="shared" si="10"/>
        <v/>
      </c>
      <c r="S92" s="39" t="str">
        <f t="shared" si="11"/>
        <v/>
      </c>
      <c r="T92" s="112" t="str">
        <f>IF(ISBLANK(A92),"",IF(ISNA(VLOOKUP(VLOOKUP($A92,Légende!$H:$J,3,FALSE),NOM_JM2,1,FALSE)),"AJOUTER L'ÉCOLE DANS LA SECTION 2",""))</f>
        <v/>
      </c>
    </row>
    <row r="93" spans="2:20" ht="15.75" x14ac:dyDescent="0.25">
      <c r="B93" s="3"/>
      <c r="C93" s="2"/>
      <c r="D93" s="2"/>
      <c r="E93" s="2"/>
      <c r="F93" s="2"/>
      <c r="G93" s="2"/>
      <c r="H93" s="2"/>
      <c r="I93" s="2"/>
      <c r="J93" s="18"/>
      <c r="K93" s="18"/>
      <c r="L93" s="18"/>
      <c r="M93" s="18"/>
      <c r="P93" s="39" t="str">
        <f t="shared" si="8"/>
        <v/>
      </c>
      <c r="Q93" s="39" t="str">
        <f t="shared" si="9"/>
        <v/>
      </c>
      <c r="R93" s="39" t="str">
        <f t="shared" si="10"/>
        <v/>
      </c>
      <c r="S93" s="39" t="str">
        <f t="shared" si="11"/>
        <v/>
      </c>
      <c r="T93" s="112" t="str">
        <f>IF(ISBLANK(A93),"",IF(ISNA(VLOOKUP(VLOOKUP($A93,Légende!$H:$J,3,FALSE),NOM_JM2,1,FALSE)),"AJOUTER L'ÉCOLE DANS LA SECTION 2",""))</f>
        <v/>
      </c>
    </row>
    <row r="94" spans="2:20" ht="15.75" x14ac:dyDescent="0.25">
      <c r="B94" s="3"/>
      <c r="C94" s="2"/>
      <c r="D94" s="2"/>
      <c r="E94" s="2"/>
      <c r="F94" s="2"/>
      <c r="G94" s="2"/>
      <c r="H94" s="2"/>
      <c r="I94" s="2"/>
      <c r="J94" s="18"/>
      <c r="K94" s="18"/>
      <c r="L94" s="18"/>
      <c r="M94" s="18"/>
      <c r="P94" s="39" t="str">
        <f t="shared" si="8"/>
        <v/>
      </c>
      <c r="Q94" s="39" t="str">
        <f t="shared" si="9"/>
        <v/>
      </c>
      <c r="R94" s="39" t="str">
        <f t="shared" si="10"/>
        <v/>
      </c>
      <c r="S94" s="39" t="str">
        <f t="shared" si="11"/>
        <v/>
      </c>
      <c r="T94" s="112" t="str">
        <f>IF(ISBLANK(A94),"",IF(ISNA(VLOOKUP(VLOOKUP($A94,Légende!$H:$J,3,FALSE),NOM_JM2,1,FALSE)),"AJOUTER L'ÉCOLE DANS LA SECTION 2",""))</f>
        <v/>
      </c>
    </row>
    <row r="95" spans="2:20" ht="15.75" x14ac:dyDescent="0.25">
      <c r="B95" s="3"/>
      <c r="C95" s="2"/>
      <c r="D95" s="2"/>
      <c r="E95" s="2"/>
      <c r="F95" s="2"/>
      <c r="G95" s="2"/>
      <c r="H95" s="2"/>
      <c r="I95" s="2"/>
      <c r="J95" s="18"/>
      <c r="K95" s="18"/>
      <c r="L95" s="18"/>
      <c r="M95" s="18"/>
      <c r="P95" s="39" t="str">
        <f t="shared" si="8"/>
        <v/>
      </c>
      <c r="Q95" s="39" t="str">
        <f t="shared" si="9"/>
        <v/>
      </c>
      <c r="R95" s="39" t="str">
        <f t="shared" si="10"/>
        <v/>
      </c>
      <c r="S95" s="39" t="str">
        <f t="shared" si="11"/>
        <v/>
      </c>
      <c r="T95" s="112" t="str">
        <f>IF(ISBLANK(A95),"",IF(ISNA(VLOOKUP(VLOOKUP($A95,Légende!$H:$J,3,FALSE),NOM_JM2,1,FALSE)),"AJOUTER L'ÉCOLE DANS LA SECTION 2",""))</f>
        <v/>
      </c>
    </row>
    <row r="96" spans="2:20" ht="15.75" x14ac:dyDescent="0.25">
      <c r="B96" s="3"/>
      <c r="C96" s="2"/>
      <c r="D96" s="2"/>
      <c r="E96" s="2"/>
      <c r="F96" s="2"/>
      <c r="G96" s="2"/>
      <c r="H96" s="2"/>
      <c r="I96" s="2"/>
      <c r="J96" s="18"/>
      <c r="K96" s="18"/>
      <c r="L96" s="18"/>
      <c r="M96" s="18"/>
      <c r="P96" s="39" t="str">
        <f t="shared" si="8"/>
        <v/>
      </c>
      <c r="Q96" s="39" t="str">
        <f t="shared" si="9"/>
        <v/>
      </c>
      <c r="R96" s="39" t="str">
        <f t="shared" si="10"/>
        <v/>
      </c>
      <c r="S96" s="39" t="str">
        <f t="shared" si="11"/>
        <v/>
      </c>
      <c r="T96" s="112" t="str">
        <f>IF(ISBLANK(A96),"",IF(ISNA(VLOOKUP(VLOOKUP($A96,Légende!$H:$J,3,FALSE),NOM_JM2,1,FALSE)),"AJOUTER L'ÉCOLE DANS LA SECTION 2",""))</f>
        <v/>
      </c>
    </row>
    <row r="97" spans="2:20" ht="15.75" x14ac:dyDescent="0.25">
      <c r="B97" s="3"/>
      <c r="C97" s="2"/>
      <c r="D97" s="2"/>
      <c r="E97" s="2"/>
      <c r="F97" s="2"/>
      <c r="G97" s="2"/>
      <c r="H97" s="2"/>
      <c r="I97" s="2"/>
      <c r="J97" s="18"/>
      <c r="K97" s="18"/>
      <c r="L97" s="18"/>
      <c r="M97" s="18"/>
      <c r="P97" s="39" t="str">
        <f t="shared" si="8"/>
        <v/>
      </c>
      <c r="Q97" s="39" t="str">
        <f t="shared" si="9"/>
        <v/>
      </c>
      <c r="R97" s="39" t="str">
        <f t="shared" si="10"/>
        <v/>
      </c>
      <c r="S97" s="39" t="str">
        <f t="shared" si="11"/>
        <v/>
      </c>
      <c r="T97" s="112" t="str">
        <f>IF(ISBLANK(A97),"",IF(ISNA(VLOOKUP(VLOOKUP($A97,Légende!$H:$J,3,FALSE),NOM_JM2,1,FALSE)),"AJOUTER L'ÉCOLE DANS LA SECTION 2",""))</f>
        <v/>
      </c>
    </row>
    <row r="98" spans="2:20" ht="15.75" x14ac:dyDescent="0.25">
      <c r="B98" s="3"/>
      <c r="C98" s="2"/>
      <c r="D98" s="2"/>
      <c r="E98" s="2"/>
      <c r="F98" s="2"/>
      <c r="G98" s="2"/>
      <c r="H98" s="2"/>
      <c r="I98" s="2"/>
      <c r="J98" s="18"/>
      <c r="K98" s="18"/>
      <c r="L98" s="18"/>
      <c r="M98" s="18"/>
      <c r="P98" s="39" t="str">
        <f t="shared" si="8"/>
        <v/>
      </c>
      <c r="Q98" s="39" t="str">
        <f t="shared" si="9"/>
        <v/>
      </c>
      <c r="R98" s="39" t="str">
        <f t="shared" si="10"/>
        <v/>
      </c>
      <c r="S98" s="39" t="str">
        <f t="shared" si="11"/>
        <v/>
      </c>
      <c r="T98" s="112" t="str">
        <f>IF(ISBLANK(A98),"",IF(ISNA(VLOOKUP(VLOOKUP($A98,Légende!$H:$J,3,FALSE),NOM_JM2,1,FALSE)),"AJOUTER L'ÉCOLE DANS LA SECTION 2",""))</f>
        <v/>
      </c>
    </row>
    <row r="99" spans="2:20" ht="15.75" x14ac:dyDescent="0.25">
      <c r="B99" s="3"/>
      <c r="C99" s="2"/>
      <c r="D99" s="2"/>
      <c r="E99" s="2"/>
      <c r="F99" s="2"/>
      <c r="G99" s="2"/>
      <c r="H99" s="2"/>
      <c r="I99" s="2"/>
      <c r="J99" s="18"/>
      <c r="K99" s="18"/>
      <c r="L99" s="18"/>
      <c r="M99" s="18"/>
      <c r="P99" s="39" t="str">
        <f t="shared" si="8"/>
        <v/>
      </c>
      <c r="Q99" s="39" t="str">
        <f t="shared" si="9"/>
        <v/>
      </c>
      <c r="R99" s="39" t="str">
        <f t="shared" si="10"/>
        <v/>
      </c>
      <c r="S99" s="39" t="str">
        <f t="shared" si="11"/>
        <v/>
      </c>
      <c r="T99" s="112" t="str">
        <f>IF(ISBLANK(A99),"",IF(ISNA(VLOOKUP(VLOOKUP($A99,Légende!$H:$J,3,FALSE),NOM_JM2,1,FALSE)),"AJOUTER L'ÉCOLE DANS LA SECTION 2",""))</f>
        <v/>
      </c>
    </row>
    <row r="100" spans="2:20" ht="15.75" x14ac:dyDescent="0.25">
      <c r="B100" s="3"/>
      <c r="C100" s="2"/>
      <c r="D100" s="2"/>
      <c r="E100" s="2"/>
      <c r="F100" s="2"/>
      <c r="G100" s="2"/>
      <c r="H100" s="2"/>
      <c r="I100" s="2"/>
      <c r="J100" s="18"/>
      <c r="K100" s="18"/>
      <c r="L100" s="18"/>
      <c r="M100" s="18"/>
      <c r="P100" s="39" t="str">
        <f t="shared" si="8"/>
        <v/>
      </c>
      <c r="Q100" s="39" t="str">
        <f t="shared" si="9"/>
        <v/>
      </c>
      <c r="R100" s="39" t="str">
        <f t="shared" si="10"/>
        <v/>
      </c>
      <c r="S100" s="39" t="str">
        <f t="shared" si="11"/>
        <v/>
      </c>
      <c r="T100" s="112" t="str">
        <f>IF(ISBLANK(A100),"",IF(ISNA(VLOOKUP(VLOOKUP($A100,Légende!$H:$J,3,FALSE),NOM_JM2,1,FALSE)),"AJOUTER L'ÉCOLE DANS LA SECTION 2",""))</f>
        <v/>
      </c>
    </row>
    <row r="101" spans="2:20" ht="15.75" x14ac:dyDescent="0.25">
      <c r="B101" s="3"/>
      <c r="C101" s="2"/>
      <c r="D101" s="2"/>
      <c r="E101" s="2"/>
      <c r="F101" s="2"/>
      <c r="G101" s="2"/>
      <c r="H101" s="2"/>
      <c r="I101" s="2"/>
      <c r="J101" s="18"/>
      <c r="K101" s="18"/>
      <c r="L101" s="18"/>
      <c r="M101" s="18"/>
      <c r="P101" s="39" t="str">
        <f t="shared" si="8"/>
        <v/>
      </c>
      <c r="Q101" s="39" t="str">
        <f t="shared" si="9"/>
        <v/>
      </c>
      <c r="R101" s="39" t="str">
        <f t="shared" si="10"/>
        <v/>
      </c>
      <c r="S101" s="39" t="str">
        <f t="shared" si="11"/>
        <v/>
      </c>
      <c r="T101" s="112" t="str">
        <f>IF(ISBLANK(A101),"",IF(ISNA(VLOOKUP(VLOOKUP($A101,Légende!$H:$J,3,FALSE),NOM_JM2,1,FALSE)),"AJOUTER L'ÉCOLE DANS LA SECTION 2",""))</f>
        <v/>
      </c>
    </row>
    <row r="102" spans="2:20" ht="15.75" x14ac:dyDescent="0.25">
      <c r="B102" s="3"/>
      <c r="C102" s="2"/>
      <c r="D102" s="2"/>
      <c r="E102" s="2"/>
      <c r="F102" s="2"/>
      <c r="G102" s="2"/>
      <c r="H102" s="2"/>
      <c r="I102" s="2"/>
      <c r="J102" s="18"/>
      <c r="K102" s="18"/>
      <c r="L102" s="18"/>
      <c r="M102" s="18"/>
      <c r="P102" s="39" t="str">
        <f t="shared" si="8"/>
        <v/>
      </c>
      <c r="Q102" s="39" t="str">
        <f t="shared" si="9"/>
        <v/>
      </c>
      <c r="R102" s="39" t="str">
        <f t="shared" si="10"/>
        <v/>
      </c>
      <c r="S102" s="39" t="str">
        <f t="shared" si="11"/>
        <v/>
      </c>
      <c r="T102" s="112" t="str">
        <f>IF(ISBLANK(A102),"",IF(ISNA(VLOOKUP(VLOOKUP($A102,Légende!$H:$J,3,FALSE),NOM_JM2,1,FALSE)),"AJOUTER L'ÉCOLE DANS LA SECTION 2",""))</f>
        <v/>
      </c>
    </row>
    <row r="103" spans="2:20" ht="15.75" x14ac:dyDescent="0.25">
      <c r="B103" s="3"/>
      <c r="C103" s="2"/>
      <c r="D103" s="2"/>
      <c r="E103" s="2"/>
      <c r="F103" s="2"/>
      <c r="G103" s="2"/>
      <c r="H103" s="2"/>
      <c r="I103" s="2"/>
      <c r="J103" s="18"/>
      <c r="K103" s="18"/>
      <c r="L103" s="18"/>
      <c r="M103" s="18"/>
      <c r="P103" s="39" t="str">
        <f t="shared" si="8"/>
        <v/>
      </c>
      <c r="Q103" s="39" t="str">
        <f t="shared" si="9"/>
        <v/>
      </c>
      <c r="R103" s="39" t="str">
        <f t="shared" si="10"/>
        <v/>
      </c>
      <c r="S103" s="39" t="str">
        <f t="shared" si="11"/>
        <v/>
      </c>
      <c r="T103" s="112" t="str">
        <f>IF(ISBLANK(A103),"",IF(ISNA(VLOOKUP(VLOOKUP($A103,Légende!$H:$J,3,FALSE),NOM_JM2,1,FALSE)),"AJOUTER L'ÉCOLE DANS LA SECTION 2",""))</f>
        <v/>
      </c>
    </row>
    <row r="104" spans="2:20" ht="15.75" x14ac:dyDescent="0.25">
      <c r="B104" s="3"/>
      <c r="C104" s="2"/>
      <c r="D104" s="2"/>
      <c r="E104" s="2"/>
      <c r="F104" s="2"/>
      <c r="G104" s="2"/>
      <c r="H104" s="2"/>
      <c r="I104" s="2"/>
      <c r="J104" s="18"/>
      <c r="K104" s="18"/>
      <c r="L104" s="18"/>
      <c r="M104" s="18"/>
      <c r="P104" s="39" t="str">
        <f t="shared" si="8"/>
        <v/>
      </c>
      <c r="Q104" s="39" t="str">
        <f t="shared" si="9"/>
        <v/>
      </c>
      <c r="R104" s="39" t="str">
        <f t="shared" si="10"/>
        <v/>
      </c>
      <c r="S104" s="39" t="str">
        <f t="shared" si="11"/>
        <v/>
      </c>
      <c r="T104" s="112" t="str">
        <f>IF(ISBLANK(A104),"",IF(ISNA(VLOOKUP(VLOOKUP($A104,Légende!$H:$J,3,FALSE),NOM_JM2,1,FALSE)),"AJOUTER L'ÉCOLE DANS LA SECTION 2",""))</f>
        <v/>
      </c>
    </row>
    <row r="105" spans="2:20" ht="15.75" x14ac:dyDescent="0.25">
      <c r="B105" s="3"/>
      <c r="C105" s="2"/>
      <c r="D105" s="2"/>
      <c r="E105" s="2"/>
      <c r="F105" s="2"/>
      <c r="G105" s="2"/>
      <c r="H105" s="2"/>
      <c r="I105" s="2"/>
      <c r="J105" s="18"/>
      <c r="K105" s="18"/>
      <c r="L105" s="18"/>
      <c r="M105" s="18"/>
      <c r="P105" s="39" t="str">
        <f t="shared" si="8"/>
        <v/>
      </c>
      <c r="Q105" s="39" t="str">
        <f t="shared" si="9"/>
        <v/>
      </c>
      <c r="R105" s="39" t="str">
        <f t="shared" si="10"/>
        <v/>
      </c>
      <c r="S105" s="39" t="str">
        <f t="shared" si="11"/>
        <v/>
      </c>
      <c r="T105" s="112" t="str">
        <f>IF(ISBLANK(A105),"",IF(ISNA(VLOOKUP(VLOOKUP($A105,Légende!$H:$J,3,FALSE),NOM_JM2,1,FALSE)),"AJOUTER L'ÉCOLE DANS LA SECTION 2",""))</f>
        <v/>
      </c>
    </row>
    <row r="106" spans="2:20" ht="15.75" x14ac:dyDescent="0.25">
      <c r="B106" s="3"/>
      <c r="C106" s="2"/>
      <c r="D106" s="2"/>
      <c r="E106" s="2"/>
      <c r="F106" s="2"/>
      <c r="G106" s="2"/>
      <c r="H106" s="2"/>
      <c r="I106" s="2"/>
      <c r="J106" s="18"/>
      <c r="K106" s="18"/>
      <c r="L106" s="18"/>
      <c r="M106" s="18"/>
      <c r="P106" s="39" t="str">
        <f t="shared" si="8"/>
        <v/>
      </c>
      <c r="Q106" s="39" t="str">
        <f t="shared" si="9"/>
        <v/>
      </c>
      <c r="R106" s="39" t="str">
        <f t="shared" si="10"/>
        <v/>
      </c>
      <c r="S106" s="39" t="str">
        <f t="shared" si="11"/>
        <v/>
      </c>
      <c r="T106" s="112" t="str">
        <f>IF(ISBLANK(A106),"",IF(ISNA(VLOOKUP(VLOOKUP($A106,Légende!$H:$J,3,FALSE),NOM_JM2,1,FALSE)),"AJOUTER L'ÉCOLE DANS LA SECTION 2",""))</f>
        <v/>
      </c>
    </row>
    <row r="107" spans="2:20" ht="15.75" x14ac:dyDescent="0.25">
      <c r="B107" s="3"/>
      <c r="C107" s="2"/>
      <c r="D107" s="2"/>
      <c r="E107" s="2"/>
      <c r="F107" s="2"/>
      <c r="G107" s="2"/>
      <c r="H107" s="2"/>
      <c r="I107" s="2"/>
      <c r="J107" s="18"/>
      <c r="K107" s="18"/>
      <c r="L107" s="18"/>
      <c r="M107" s="18"/>
      <c r="P107" s="39" t="str">
        <f t="shared" si="8"/>
        <v/>
      </c>
      <c r="Q107" s="39" t="str">
        <f t="shared" si="9"/>
        <v/>
      </c>
      <c r="R107" s="39" t="str">
        <f t="shared" si="10"/>
        <v/>
      </c>
      <c r="S107" s="39" t="str">
        <f t="shared" si="11"/>
        <v/>
      </c>
      <c r="T107" s="112" t="str">
        <f>IF(ISBLANK(A107),"",IF(ISNA(VLOOKUP(VLOOKUP($A107,Légende!$H:$J,3,FALSE),NOM_JM2,1,FALSE)),"AJOUTER L'ÉCOLE DANS LA SECTION 2",""))</f>
        <v/>
      </c>
    </row>
    <row r="108" spans="2:20" ht="15.75" x14ac:dyDescent="0.25">
      <c r="B108" s="3"/>
      <c r="C108" s="2"/>
      <c r="D108" s="2"/>
      <c r="E108" s="2"/>
      <c r="F108" s="2"/>
      <c r="G108" s="2"/>
      <c r="H108" s="2"/>
      <c r="I108" s="2"/>
      <c r="J108" s="18"/>
      <c r="K108" s="18"/>
      <c r="L108" s="18"/>
      <c r="M108" s="18"/>
      <c r="P108" s="39" t="str">
        <f t="shared" si="8"/>
        <v/>
      </c>
      <c r="Q108" s="39" t="str">
        <f t="shared" si="9"/>
        <v/>
      </c>
      <c r="R108" s="39" t="str">
        <f t="shared" si="10"/>
        <v/>
      </c>
      <c r="S108" s="39" t="str">
        <f t="shared" si="11"/>
        <v/>
      </c>
      <c r="T108" s="112" t="str">
        <f>IF(ISBLANK(A108),"",IF(ISNA(VLOOKUP(VLOOKUP($A108,Légende!$H:$J,3,FALSE),NOM_JM2,1,FALSE)),"AJOUTER L'ÉCOLE DANS LA SECTION 2",""))</f>
        <v/>
      </c>
    </row>
    <row r="109" spans="2:20" ht="15.75" x14ac:dyDescent="0.25">
      <c r="B109" s="3"/>
      <c r="C109" s="2"/>
      <c r="D109" s="2"/>
      <c r="E109" s="2"/>
      <c r="F109" s="2"/>
      <c r="G109" s="2"/>
      <c r="H109" s="2"/>
      <c r="I109" s="2"/>
      <c r="J109" s="18"/>
      <c r="K109" s="18"/>
      <c r="L109" s="18"/>
      <c r="M109" s="18"/>
      <c r="P109" s="39" t="str">
        <f t="shared" si="8"/>
        <v/>
      </c>
      <c r="Q109" s="39" t="str">
        <f t="shared" si="9"/>
        <v/>
      </c>
      <c r="R109" s="39" t="str">
        <f t="shared" si="10"/>
        <v/>
      </c>
      <c r="S109" s="39" t="str">
        <f t="shared" si="11"/>
        <v/>
      </c>
      <c r="T109" s="112" t="str">
        <f>IF(ISBLANK(A109),"",IF(ISNA(VLOOKUP(VLOOKUP($A109,Légende!$H:$J,3,FALSE),NOM_JM2,1,FALSE)),"AJOUTER L'ÉCOLE DANS LA SECTION 2",""))</f>
        <v/>
      </c>
    </row>
    <row r="110" spans="2:20" ht="15.75" customHeight="1" x14ac:dyDescent="0.25"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P110" s="39" t="str">
        <f t="shared" si="8"/>
        <v/>
      </c>
      <c r="Q110" s="39" t="str">
        <f t="shared" si="9"/>
        <v/>
      </c>
      <c r="R110" s="39" t="str">
        <f t="shared" si="10"/>
        <v/>
      </c>
      <c r="S110" s="39" t="str">
        <f t="shared" si="11"/>
        <v/>
      </c>
      <c r="T110" s="112" t="str">
        <f>IF(ISBLANK(A110),"",IF(ISNA(VLOOKUP(VLOOKUP($A110,Légende!$H:$J,3,FALSE),NOM_JM2,1,FALSE)),"AJOUTER L'ÉCOLE DANS LA SECTION 2",""))</f>
        <v/>
      </c>
    </row>
    <row r="111" spans="2:20" ht="15.75" customHeight="1" x14ac:dyDescent="0.25">
      <c r="B111" s="3"/>
      <c r="C111" s="2"/>
      <c r="D111" s="2"/>
      <c r="E111" s="2"/>
      <c r="F111" s="2"/>
      <c r="G111" s="2"/>
      <c r="H111" s="4"/>
      <c r="I111" s="4"/>
      <c r="J111" s="4"/>
      <c r="K111" s="4"/>
      <c r="L111" s="4"/>
      <c r="M111" s="4"/>
      <c r="P111" s="39" t="str">
        <f t="shared" si="8"/>
        <v/>
      </c>
      <c r="Q111" s="39" t="str">
        <f t="shared" si="9"/>
        <v/>
      </c>
      <c r="R111" s="39" t="str">
        <f t="shared" si="10"/>
        <v/>
      </c>
      <c r="S111" s="39" t="str">
        <f t="shared" si="11"/>
        <v/>
      </c>
      <c r="T111" s="112" t="str">
        <f>IF(ISBLANK(A111),"",IF(ISNA(VLOOKUP(VLOOKUP($A111,Légende!$H:$J,3,FALSE),NOM_JM2,1,FALSE)),"AJOUTER L'ÉCOLE DANS LA SECTION 2",""))</f>
        <v/>
      </c>
    </row>
    <row r="112" spans="2:20" ht="15.75" x14ac:dyDescent="0.25">
      <c r="B112" s="3"/>
      <c r="C112" s="2"/>
      <c r="D112" s="2"/>
      <c r="E112" s="2"/>
      <c r="F112" s="2"/>
      <c r="G112" s="2"/>
      <c r="H112" s="4"/>
      <c r="I112" s="4"/>
      <c r="J112" s="4"/>
      <c r="K112" s="4"/>
      <c r="L112" s="4"/>
      <c r="M112" s="4"/>
      <c r="P112" s="39" t="str">
        <f t="shared" si="8"/>
        <v/>
      </c>
      <c r="Q112" s="39" t="str">
        <f t="shared" si="9"/>
        <v/>
      </c>
      <c r="R112" s="39" t="str">
        <f t="shared" si="10"/>
        <v/>
      </c>
      <c r="S112" s="39" t="str">
        <f t="shared" si="11"/>
        <v/>
      </c>
      <c r="T112" s="112" t="str">
        <f>IF(ISBLANK(A112),"",IF(ISNA(VLOOKUP(VLOOKUP($A112,Légende!$H:$J,3,FALSE),NOM_JM2,1,FALSE)),"AJOUTER L'ÉCOLE DANS LA SECTION 2",""))</f>
        <v/>
      </c>
    </row>
    <row r="113" spans="2:20" ht="15.75" x14ac:dyDescent="0.25">
      <c r="B113" s="3"/>
      <c r="C113" s="2"/>
      <c r="D113" s="2"/>
      <c r="E113" s="2"/>
      <c r="F113" s="2"/>
      <c r="G113" s="2"/>
      <c r="H113" s="4"/>
      <c r="I113" s="4"/>
      <c r="J113" s="4"/>
      <c r="K113" s="4"/>
      <c r="L113" s="4"/>
      <c r="M113" s="4"/>
      <c r="P113" s="39" t="str">
        <f t="shared" si="8"/>
        <v/>
      </c>
      <c r="Q113" s="39" t="str">
        <f t="shared" si="9"/>
        <v/>
      </c>
      <c r="R113" s="39" t="str">
        <f t="shared" si="10"/>
        <v/>
      </c>
      <c r="S113" s="39" t="str">
        <f t="shared" si="11"/>
        <v/>
      </c>
      <c r="T113" s="112" t="str">
        <f>IF(ISBLANK(A113),"",IF(ISNA(VLOOKUP(VLOOKUP($A113,Légende!$H:$J,3,FALSE),NOM_JM2,1,FALSE)),"AJOUTER L'ÉCOLE DANS LA SECTION 2",""))</f>
        <v/>
      </c>
    </row>
    <row r="114" spans="2:20" ht="15.75" x14ac:dyDescent="0.25">
      <c r="B114" s="3"/>
      <c r="C114" s="2"/>
      <c r="D114" s="2"/>
      <c r="E114" s="2"/>
      <c r="F114" s="2"/>
      <c r="G114" s="2"/>
      <c r="H114" s="4"/>
      <c r="I114" s="4"/>
      <c r="J114" s="4"/>
      <c r="K114" s="4"/>
      <c r="L114" s="4"/>
      <c r="M114" s="4"/>
      <c r="P114" s="39" t="str">
        <f t="shared" si="8"/>
        <v/>
      </c>
      <c r="Q114" s="39" t="str">
        <f t="shared" si="9"/>
        <v/>
      </c>
      <c r="R114" s="39" t="str">
        <f t="shared" si="10"/>
        <v/>
      </c>
      <c r="S114" s="39" t="str">
        <f t="shared" si="11"/>
        <v/>
      </c>
      <c r="T114" s="112" t="str">
        <f>IF(ISBLANK(A114),"",IF(ISNA(VLOOKUP(VLOOKUP($A114,Légende!$H:$J,3,FALSE),NOM_JM2,1,FALSE)),"AJOUTER L'ÉCOLE DANS LA SECTION 2",""))</f>
        <v/>
      </c>
    </row>
    <row r="115" spans="2:20" ht="15.75" x14ac:dyDescent="0.25">
      <c r="B115" s="3"/>
      <c r="C115" s="2"/>
      <c r="D115" s="2"/>
      <c r="E115" s="2"/>
      <c r="F115" s="2"/>
      <c r="G115" s="2"/>
      <c r="H115" s="4"/>
      <c r="I115" s="4"/>
      <c r="J115" s="4"/>
      <c r="K115" s="4"/>
      <c r="L115" s="4"/>
      <c r="M115" s="4"/>
      <c r="P115" s="39" t="str">
        <f t="shared" si="8"/>
        <v/>
      </c>
      <c r="Q115" s="39" t="str">
        <f t="shared" si="9"/>
        <v/>
      </c>
      <c r="R115" s="39" t="str">
        <f t="shared" si="10"/>
        <v/>
      </c>
      <c r="S115" s="39" t="str">
        <f t="shared" si="11"/>
        <v/>
      </c>
      <c r="T115" s="112" t="str">
        <f>IF(ISBLANK(A115),"",IF(ISNA(VLOOKUP(VLOOKUP($A115,Légende!$H:$J,3,FALSE),NOM_JM2,1,FALSE)),"AJOUTER L'ÉCOLE DANS LA SECTION 2",""))</f>
        <v/>
      </c>
    </row>
    <row r="116" spans="2:20" ht="15.75" x14ac:dyDescent="0.25">
      <c r="B116" s="3"/>
      <c r="C116" s="2"/>
      <c r="D116" s="2"/>
      <c r="E116" s="2"/>
      <c r="F116" s="2"/>
      <c r="G116" s="2"/>
      <c r="H116" s="4"/>
      <c r="I116" s="4"/>
      <c r="J116" s="4"/>
      <c r="K116" s="4"/>
      <c r="L116" s="4"/>
      <c r="M116" s="4"/>
      <c r="P116" s="39" t="str">
        <f t="shared" si="8"/>
        <v/>
      </c>
      <c r="Q116" s="39" t="str">
        <f t="shared" si="9"/>
        <v/>
      </c>
      <c r="R116" s="39" t="str">
        <f t="shared" si="10"/>
        <v/>
      </c>
      <c r="S116" s="39" t="str">
        <f t="shared" si="11"/>
        <v/>
      </c>
      <c r="T116" s="112" t="str">
        <f>IF(ISBLANK(A116),"",IF(ISNA(VLOOKUP(VLOOKUP($A116,Légende!$H:$J,3,FALSE),NOM_JM2,1,FALSE)),"AJOUTER L'ÉCOLE DANS LA SECTION 2",""))</f>
        <v/>
      </c>
    </row>
    <row r="117" spans="2:20" ht="15.75" x14ac:dyDescent="0.25">
      <c r="B117" s="3"/>
      <c r="C117" s="2"/>
      <c r="D117" s="2"/>
      <c r="E117" s="2"/>
      <c r="F117" s="2"/>
      <c r="G117" s="2"/>
      <c r="H117" s="4"/>
      <c r="I117" s="4"/>
      <c r="J117" s="4"/>
      <c r="K117" s="4"/>
      <c r="L117" s="4"/>
      <c r="M117" s="4"/>
      <c r="P117" s="39" t="str">
        <f t="shared" ref="P117:P149" si="12">IF($J117="","",RANK($J117,$J$5:$J$149,0))</f>
        <v/>
      </c>
      <c r="Q117" s="39" t="str">
        <f t="shared" ref="Q117:Q149" si="13">IF($K117="","",RANK($K117,$K$5:$K$149,0))</f>
        <v/>
      </c>
      <c r="R117" s="39" t="str">
        <f t="shared" ref="R117:R149" si="14">IF($L117="","",RANK($L117,$L$5:$L$149,0))</f>
        <v/>
      </c>
      <c r="S117" s="39" t="str">
        <f t="shared" ref="S117:S149" si="15">IF($M117="","",RANK($M117,$M$5:$M$149,0))</f>
        <v/>
      </c>
      <c r="T117" s="112" t="str">
        <f>IF(ISBLANK(A117),"",IF(ISNA(VLOOKUP(VLOOKUP($A117,Légende!$H:$J,3,FALSE),NOM_JM2,1,FALSE)),"AJOUTER L'ÉCOLE DANS LA SECTION 2",""))</f>
        <v/>
      </c>
    </row>
    <row r="118" spans="2:20" ht="15.75" x14ac:dyDescent="0.25">
      <c r="B118" s="3"/>
      <c r="C118" s="2"/>
      <c r="D118" s="2"/>
      <c r="E118" s="2"/>
      <c r="F118" s="2"/>
      <c r="G118" s="2"/>
      <c r="H118" s="4"/>
      <c r="I118" s="4"/>
      <c r="J118" s="4"/>
      <c r="K118" s="4"/>
      <c r="L118" s="4"/>
      <c r="M118" s="4"/>
      <c r="P118" s="39" t="str">
        <f t="shared" si="12"/>
        <v/>
      </c>
      <c r="Q118" s="39" t="str">
        <f t="shared" si="13"/>
        <v/>
      </c>
      <c r="R118" s="39" t="str">
        <f t="shared" si="14"/>
        <v/>
      </c>
      <c r="S118" s="39" t="str">
        <f t="shared" si="15"/>
        <v/>
      </c>
      <c r="T118" s="112" t="str">
        <f>IF(ISBLANK(A118),"",IF(ISNA(VLOOKUP(VLOOKUP($A118,Légende!$H:$J,3,FALSE),NOM_JM2,1,FALSE)),"AJOUTER L'ÉCOLE DANS LA SECTION 2",""))</f>
        <v/>
      </c>
    </row>
    <row r="119" spans="2:20" ht="15.75" x14ac:dyDescent="0.25">
      <c r="B119" s="3"/>
      <c r="C119" s="2"/>
      <c r="D119" s="2"/>
      <c r="E119" s="2"/>
      <c r="F119" s="2"/>
      <c r="G119" s="2"/>
      <c r="H119" s="4"/>
      <c r="I119" s="4"/>
      <c r="J119" s="4"/>
      <c r="K119" s="4"/>
      <c r="L119" s="4"/>
      <c r="M119" s="4"/>
      <c r="P119" s="39" t="str">
        <f t="shared" si="12"/>
        <v/>
      </c>
      <c r="Q119" s="39" t="str">
        <f t="shared" si="13"/>
        <v/>
      </c>
      <c r="R119" s="39" t="str">
        <f t="shared" si="14"/>
        <v/>
      </c>
      <c r="S119" s="39" t="str">
        <f t="shared" si="15"/>
        <v/>
      </c>
      <c r="T119" s="112" t="str">
        <f>IF(ISBLANK(A119),"",IF(ISNA(VLOOKUP(VLOOKUP($A119,Légende!$H:$J,3,FALSE),NOM_JM2,1,FALSE)),"AJOUTER L'ÉCOLE DANS LA SECTION 2",""))</f>
        <v/>
      </c>
    </row>
    <row r="120" spans="2:20" ht="15.75" x14ac:dyDescent="0.25">
      <c r="B120" s="3"/>
      <c r="C120" s="2"/>
      <c r="D120" s="2"/>
      <c r="E120" s="2"/>
      <c r="F120" s="2"/>
      <c r="G120" s="2"/>
      <c r="H120" s="4"/>
      <c r="I120" s="4"/>
      <c r="J120" s="4"/>
      <c r="K120" s="4"/>
      <c r="L120" s="4"/>
      <c r="M120" s="4"/>
      <c r="P120" s="39" t="str">
        <f t="shared" si="12"/>
        <v/>
      </c>
      <c r="Q120" s="39" t="str">
        <f t="shared" si="13"/>
        <v/>
      </c>
      <c r="R120" s="39" t="str">
        <f t="shared" si="14"/>
        <v/>
      </c>
      <c r="S120" s="39" t="str">
        <f t="shared" si="15"/>
        <v/>
      </c>
      <c r="T120" s="112" t="str">
        <f>IF(ISBLANK(A120),"",IF(ISNA(VLOOKUP(VLOOKUP($A120,Légende!$H:$J,3,FALSE),NOM_JM2,1,FALSE)),"AJOUTER L'ÉCOLE DANS LA SECTION 2",""))</f>
        <v/>
      </c>
    </row>
    <row r="121" spans="2:20" ht="15.75" x14ac:dyDescent="0.25">
      <c r="B121" s="3"/>
      <c r="C121" s="2"/>
      <c r="D121" s="2"/>
      <c r="E121" s="2"/>
      <c r="F121" s="2"/>
      <c r="G121" s="2"/>
      <c r="H121" s="4"/>
      <c r="I121" s="4"/>
      <c r="J121" s="4"/>
      <c r="K121" s="4"/>
      <c r="L121" s="4"/>
      <c r="M121" s="4"/>
      <c r="P121" s="39" t="str">
        <f t="shared" si="12"/>
        <v/>
      </c>
      <c r="Q121" s="39" t="str">
        <f t="shared" si="13"/>
        <v/>
      </c>
      <c r="R121" s="39" t="str">
        <f t="shared" si="14"/>
        <v/>
      </c>
      <c r="S121" s="39" t="str">
        <f t="shared" si="15"/>
        <v/>
      </c>
      <c r="T121" s="112" t="str">
        <f>IF(ISBLANK(A121),"",IF(ISNA(VLOOKUP(VLOOKUP($A121,Légende!$H:$J,3,FALSE),NOM_JM2,1,FALSE)),"AJOUTER L'ÉCOLE DANS LA SECTION 2",""))</f>
        <v/>
      </c>
    </row>
    <row r="122" spans="2:20" ht="15.75" x14ac:dyDescent="0.25">
      <c r="B122" s="3"/>
      <c r="C122" s="2"/>
      <c r="D122" s="2"/>
      <c r="E122" s="2"/>
      <c r="F122" s="2"/>
      <c r="G122" s="2"/>
      <c r="H122" s="4"/>
      <c r="I122" s="4"/>
      <c r="J122" s="4"/>
      <c r="K122" s="4"/>
      <c r="L122" s="4"/>
      <c r="M122" s="4"/>
      <c r="P122" s="39" t="str">
        <f t="shared" si="12"/>
        <v/>
      </c>
      <c r="Q122" s="39" t="str">
        <f t="shared" si="13"/>
        <v/>
      </c>
      <c r="R122" s="39" t="str">
        <f t="shared" si="14"/>
        <v/>
      </c>
      <c r="S122" s="39" t="str">
        <f t="shared" si="15"/>
        <v/>
      </c>
      <c r="T122" s="112" t="str">
        <f>IF(ISBLANK(A122),"",IF(ISNA(VLOOKUP(VLOOKUP($A122,Légende!$H:$J,3,FALSE),NOM_JM2,1,FALSE)),"AJOUTER L'ÉCOLE DANS LA SECTION 2",""))</f>
        <v/>
      </c>
    </row>
    <row r="123" spans="2:20" ht="15.75" x14ac:dyDescent="0.25">
      <c r="B123" s="3"/>
      <c r="C123" s="2"/>
      <c r="D123" s="2"/>
      <c r="E123" s="2"/>
      <c r="F123" s="2"/>
      <c r="G123" s="2"/>
      <c r="H123" s="4"/>
      <c r="I123" s="4"/>
      <c r="J123" s="4"/>
      <c r="K123" s="4"/>
      <c r="L123" s="4"/>
      <c r="M123" s="4"/>
      <c r="P123" s="39" t="str">
        <f t="shared" si="12"/>
        <v/>
      </c>
      <c r="Q123" s="39" t="str">
        <f t="shared" si="13"/>
        <v/>
      </c>
      <c r="R123" s="39" t="str">
        <f t="shared" si="14"/>
        <v/>
      </c>
      <c r="S123" s="39" t="str">
        <f t="shared" si="15"/>
        <v/>
      </c>
      <c r="T123" s="112" t="str">
        <f>IF(ISBLANK(A123),"",IF(ISNA(VLOOKUP(VLOOKUP($A123,Légende!$H:$J,3,FALSE),NOM_JM2,1,FALSE)),"AJOUTER L'ÉCOLE DANS LA SECTION 2",""))</f>
        <v/>
      </c>
    </row>
    <row r="124" spans="2:20" ht="15.75" x14ac:dyDescent="0.25">
      <c r="B124" s="3"/>
      <c r="C124" s="2"/>
      <c r="D124" s="2"/>
      <c r="E124" s="2"/>
      <c r="F124" s="2"/>
      <c r="G124" s="2"/>
      <c r="H124" s="4"/>
      <c r="I124" s="4"/>
      <c r="J124" s="4"/>
      <c r="K124" s="4"/>
      <c r="L124" s="4"/>
      <c r="M124" s="4"/>
      <c r="P124" s="39" t="str">
        <f t="shared" si="12"/>
        <v/>
      </c>
      <c r="Q124" s="39" t="str">
        <f t="shared" si="13"/>
        <v/>
      </c>
      <c r="R124" s="39" t="str">
        <f t="shared" si="14"/>
        <v/>
      </c>
      <c r="S124" s="39" t="str">
        <f t="shared" si="15"/>
        <v/>
      </c>
      <c r="T124" s="112" t="str">
        <f>IF(ISBLANK(A124),"",IF(ISNA(VLOOKUP(VLOOKUP($A124,Légende!$H:$J,3,FALSE),NOM_JM2,1,FALSE)),"AJOUTER L'ÉCOLE DANS LA SECTION 2",""))</f>
        <v/>
      </c>
    </row>
    <row r="125" spans="2:20" ht="15.75" x14ac:dyDescent="0.25">
      <c r="B125" s="3"/>
      <c r="C125" s="3"/>
      <c r="D125" s="3"/>
      <c r="E125" s="3"/>
      <c r="F125" s="3"/>
      <c r="G125" s="3"/>
      <c r="H125" s="5"/>
      <c r="I125" s="5"/>
      <c r="J125" s="5"/>
      <c r="K125" s="5"/>
      <c r="L125" s="5"/>
      <c r="M125" s="5"/>
      <c r="P125" s="39" t="str">
        <f t="shared" si="12"/>
        <v/>
      </c>
      <c r="Q125" s="39" t="str">
        <f t="shared" si="13"/>
        <v/>
      </c>
      <c r="R125" s="39" t="str">
        <f t="shared" si="14"/>
        <v/>
      </c>
      <c r="S125" s="39" t="str">
        <f t="shared" si="15"/>
        <v/>
      </c>
      <c r="T125" s="112" t="str">
        <f>IF(ISBLANK(A125),"",IF(ISNA(VLOOKUP(VLOOKUP($A125,Légende!$H:$J,3,FALSE),NOM_JM2,1,FALSE)),"AJOUTER L'ÉCOLE DANS LA SECTION 2",""))</f>
        <v/>
      </c>
    </row>
    <row r="126" spans="2:20" ht="15.75" x14ac:dyDescent="0.25">
      <c r="B126" s="3"/>
      <c r="C126" s="3"/>
      <c r="D126" s="3"/>
      <c r="E126" s="3"/>
      <c r="F126" s="3"/>
      <c r="G126" s="3"/>
      <c r="H126" s="5"/>
      <c r="I126" s="5"/>
      <c r="J126" s="5"/>
      <c r="K126" s="5"/>
      <c r="L126" s="5"/>
      <c r="M126" s="5"/>
      <c r="P126" s="39" t="str">
        <f t="shared" si="12"/>
        <v/>
      </c>
      <c r="Q126" s="39" t="str">
        <f t="shared" si="13"/>
        <v/>
      </c>
      <c r="R126" s="39" t="str">
        <f t="shared" si="14"/>
        <v/>
      </c>
      <c r="S126" s="39" t="str">
        <f t="shared" si="15"/>
        <v/>
      </c>
      <c r="T126" s="112" t="str">
        <f>IF(ISBLANK(A126),"",IF(ISNA(VLOOKUP(VLOOKUP($A126,Légende!$H:$J,3,FALSE),NOM_JM2,1,FALSE)),"AJOUTER L'ÉCOLE DANS LA SECTION 2",""))</f>
        <v/>
      </c>
    </row>
    <row r="127" spans="2:20" ht="15.75" x14ac:dyDescent="0.25">
      <c r="B127" s="3"/>
      <c r="C127" s="3"/>
      <c r="D127" s="3"/>
      <c r="E127" s="3"/>
      <c r="F127" s="3"/>
      <c r="G127" s="3"/>
      <c r="H127" s="5"/>
      <c r="I127" s="5"/>
      <c r="J127" s="5"/>
      <c r="K127" s="5"/>
      <c r="L127" s="5"/>
      <c r="M127" s="5"/>
      <c r="P127" s="39" t="str">
        <f t="shared" si="12"/>
        <v/>
      </c>
      <c r="Q127" s="39" t="str">
        <f t="shared" si="13"/>
        <v/>
      </c>
      <c r="R127" s="39" t="str">
        <f t="shared" si="14"/>
        <v/>
      </c>
      <c r="S127" s="39" t="str">
        <f t="shared" si="15"/>
        <v/>
      </c>
      <c r="T127" s="112" t="str">
        <f>IF(ISBLANK(A127),"",IF(ISNA(VLOOKUP(VLOOKUP($A127,Légende!$H:$J,3,FALSE),NOM_JM2,1,FALSE)),"AJOUTER L'ÉCOLE DANS LA SECTION 2",""))</f>
        <v/>
      </c>
    </row>
    <row r="128" spans="2:20" x14ac:dyDescent="0.2">
      <c r="B128" s="1"/>
      <c r="C128" s="1"/>
      <c r="D128" s="1"/>
      <c r="E128" s="1"/>
      <c r="F128" s="1"/>
      <c r="G128" s="1"/>
      <c r="P128" s="39" t="str">
        <f t="shared" si="12"/>
        <v/>
      </c>
      <c r="Q128" s="39" t="str">
        <f t="shared" si="13"/>
        <v/>
      </c>
      <c r="R128" s="39" t="str">
        <f t="shared" si="14"/>
        <v/>
      </c>
      <c r="S128" s="39" t="str">
        <f t="shared" si="15"/>
        <v/>
      </c>
      <c r="T128" s="112" t="str">
        <f>IF(ISBLANK(A128),"",IF(ISNA(VLOOKUP(VLOOKUP($A128,Légende!$H:$J,3,FALSE),NOM_JM2,1,FALSE)),"AJOUTER L'ÉCOLE DANS LA SECTION 2",""))</f>
        <v/>
      </c>
    </row>
    <row r="129" spans="16:20" x14ac:dyDescent="0.2">
      <c r="P129" s="39" t="str">
        <f t="shared" si="12"/>
        <v/>
      </c>
      <c r="Q129" s="39" t="str">
        <f t="shared" si="13"/>
        <v/>
      </c>
      <c r="R129" s="39" t="str">
        <f t="shared" si="14"/>
        <v/>
      </c>
      <c r="S129" s="39" t="str">
        <f t="shared" si="15"/>
        <v/>
      </c>
      <c r="T129" s="112" t="str">
        <f>IF(ISBLANK(A129),"",IF(ISNA(VLOOKUP(VLOOKUP($A129,Légende!$H:$J,3,FALSE),NOM_JM2,1,FALSE)),"AJOUTER L'ÉCOLE DANS LA SECTION 2",""))</f>
        <v/>
      </c>
    </row>
    <row r="130" spans="16:20" x14ac:dyDescent="0.2">
      <c r="P130" s="39" t="str">
        <f t="shared" si="12"/>
        <v/>
      </c>
      <c r="Q130" s="39" t="str">
        <f t="shared" si="13"/>
        <v/>
      </c>
      <c r="R130" s="39" t="str">
        <f t="shared" si="14"/>
        <v/>
      </c>
      <c r="S130" s="39" t="str">
        <f t="shared" si="15"/>
        <v/>
      </c>
      <c r="T130" s="112" t="str">
        <f>IF(ISBLANK(A130),"",IF(ISNA(VLOOKUP(VLOOKUP($A130,Légende!$H:$J,3,FALSE),NOM_JM2,1,FALSE)),"AJOUTER L'ÉCOLE DANS LA SECTION 2",""))</f>
        <v/>
      </c>
    </row>
    <row r="131" spans="16:20" x14ac:dyDescent="0.2">
      <c r="P131" s="39" t="str">
        <f t="shared" si="12"/>
        <v/>
      </c>
      <c r="Q131" s="39" t="str">
        <f t="shared" si="13"/>
        <v/>
      </c>
      <c r="R131" s="39" t="str">
        <f t="shared" si="14"/>
        <v/>
      </c>
      <c r="S131" s="39" t="str">
        <f t="shared" si="15"/>
        <v/>
      </c>
      <c r="T131" s="112" t="str">
        <f>IF(ISBLANK(A131),"",IF(ISNA(VLOOKUP(VLOOKUP($A131,Légende!$H:$J,3,FALSE),NOM_JM2,1,FALSE)),"AJOUTER L'ÉCOLE DANS LA SECTION 2",""))</f>
        <v/>
      </c>
    </row>
    <row r="132" spans="16:20" x14ac:dyDescent="0.2">
      <c r="P132" s="39" t="str">
        <f t="shared" si="12"/>
        <v/>
      </c>
      <c r="Q132" s="39" t="str">
        <f t="shared" si="13"/>
        <v/>
      </c>
      <c r="R132" s="39" t="str">
        <f t="shared" si="14"/>
        <v/>
      </c>
      <c r="S132" s="39" t="str">
        <f t="shared" si="15"/>
        <v/>
      </c>
      <c r="T132" s="112" t="str">
        <f>IF(ISBLANK(A132),"",IF(ISNA(VLOOKUP(VLOOKUP($A132,Légende!$H:$J,3,FALSE),NOM_JM2,1,FALSE)),"AJOUTER L'ÉCOLE DANS LA SECTION 2",""))</f>
        <v/>
      </c>
    </row>
    <row r="133" spans="16:20" x14ac:dyDescent="0.2">
      <c r="P133" s="39" t="str">
        <f t="shared" si="12"/>
        <v/>
      </c>
      <c r="Q133" s="39" t="str">
        <f t="shared" si="13"/>
        <v/>
      </c>
      <c r="R133" s="39" t="str">
        <f t="shared" si="14"/>
        <v/>
      </c>
      <c r="S133" s="39" t="str">
        <f t="shared" si="15"/>
        <v/>
      </c>
      <c r="T133" s="112" t="str">
        <f>IF(ISBLANK(A133),"",IF(ISNA(VLOOKUP(VLOOKUP($A133,Légende!$H:$J,3,FALSE),NOM_JM2,1,FALSE)),"AJOUTER L'ÉCOLE DANS LA SECTION 2",""))</f>
        <v/>
      </c>
    </row>
    <row r="134" spans="16:20" x14ac:dyDescent="0.2">
      <c r="P134" s="39" t="str">
        <f t="shared" si="12"/>
        <v/>
      </c>
      <c r="Q134" s="39" t="str">
        <f t="shared" si="13"/>
        <v/>
      </c>
      <c r="R134" s="39" t="str">
        <f t="shared" si="14"/>
        <v/>
      </c>
      <c r="S134" s="39" t="str">
        <f t="shared" si="15"/>
        <v/>
      </c>
      <c r="T134" s="112" t="str">
        <f>IF(ISBLANK(A134),"",IF(ISNA(VLOOKUP(VLOOKUP($A134,Légende!$H:$J,3,FALSE),NOM_JM2,1,FALSE)),"AJOUTER L'ÉCOLE DANS LA SECTION 2",""))</f>
        <v/>
      </c>
    </row>
    <row r="135" spans="16:20" x14ac:dyDescent="0.2">
      <c r="P135" s="39" t="str">
        <f t="shared" si="12"/>
        <v/>
      </c>
      <c r="Q135" s="39" t="str">
        <f t="shared" si="13"/>
        <v/>
      </c>
      <c r="R135" s="39" t="str">
        <f t="shared" si="14"/>
        <v/>
      </c>
      <c r="S135" s="39" t="str">
        <f t="shared" si="15"/>
        <v/>
      </c>
      <c r="T135" s="112" t="str">
        <f>IF(ISBLANK(A135),"",IF(ISNA(VLOOKUP(VLOOKUP($A135,Légende!$H:$J,3,FALSE),NOM_JM2,1,FALSE)),"AJOUTER L'ÉCOLE DANS LA SECTION 2",""))</f>
        <v/>
      </c>
    </row>
    <row r="136" spans="16:20" x14ac:dyDescent="0.2">
      <c r="P136" s="39" t="str">
        <f t="shared" si="12"/>
        <v/>
      </c>
      <c r="Q136" s="39" t="str">
        <f t="shared" si="13"/>
        <v/>
      </c>
      <c r="R136" s="39" t="str">
        <f t="shared" si="14"/>
        <v/>
      </c>
      <c r="S136" s="39" t="str">
        <f t="shared" si="15"/>
        <v/>
      </c>
      <c r="T136" s="112" t="str">
        <f>IF(ISBLANK(A136),"",IF(ISNA(VLOOKUP(VLOOKUP($A136,Légende!$H:$J,3,FALSE),NOM_JM2,1,FALSE)),"AJOUTER L'ÉCOLE DANS LA SECTION 2",""))</f>
        <v/>
      </c>
    </row>
    <row r="137" spans="16:20" x14ac:dyDescent="0.2">
      <c r="P137" s="39" t="str">
        <f t="shared" si="12"/>
        <v/>
      </c>
      <c r="Q137" s="39" t="str">
        <f t="shared" si="13"/>
        <v/>
      </c>
      <c r="R137" s="39" t="str">
        <f t="shared" si="14"/>
        <v/>
      </c>
      <c r="S137" s="39" t="str">
        <f t="shared" si="15"/>
        <v/>
      </c>
      <c r="T137" s="112" t="str">
        <f>IF(ISBLANK(A137),"",IF(ISNA(VLOOKUP(VLOOKUP($A137,Légende!$H:$J,3,FALSE),NOM_JM2,1,FALSE)),"AJOUTER L'ÉCOLE DANS LA SECTION 2",""))</f>
        <v/>
      </c>
    </row>
    <row r="138" spans="16:20" x14ac:dyDescent="0.2">
      <c r="P138" s="39" t="str">
        <f t="shared" si="12"/>
        <v/>
      </c>
      <c r="Q138" s="39" t="str">
        <f t="shared" si="13"/>
        <v/>
      </c>
      <c r="R138" s="39" t="str">
        <f t="shared" si="14"/>
        <v/>
      </c>
      <c r="S138" s="39" t="str">
        <f t="shared" si="15"/>
        <v/>
      </c>
      <c r="T138" s="112" t="str">
        <f>IF(ISBLANK(A138),"",IF(ISNA(VLOOKUP(VLOOKUP($A138,Légende!$H:$J,3,FALSE),NOM_JM2,1,FALSE)),"AJOUTER L'ÉCOLE DANS LA SECTION 2",""))</f>
        <v/>
      </c>
    </row>
    <row r="139" spans="16:20" x14ac:dyDescent="0.2">
      <c r="P139" s="39" t="str">
        <f t="shared" si="12"/>
        <v/>
      </c>
      <c r="Q139" s="39" t="str">
        <f t="shared" si="13"/>
        <v/>
      </c>
      <c r="R139" s="39" t="str">
        <f t="shared" si="14"/>
        <v/>
      </c>
      <c r="S139" s="39" t="str">
        <f t="shared" si="15"/>
        <v/>
      </c>
      <c r="T139" s="112" t="str">
        <f>IF(ISBLANK(A139),"",IF(ISNA(VLOOKUP(VLOOKUP($A139,Légende!$H:$J,3,FALSE),NOM_JM2,1,FALSE)),"AJOUTER L'ÉCOLE DANS LA SECTION 2",""))</f>
        <v/>
      </c>
    </row>
    <row r="140" spans="16:20" x14ac:dyDescent="0.2">
      <c r="P140" s="39" t="str">
        <f t="shared" si="12"/>
        <v/>
      </c>
      <c r="Q140" s="39" t="str">
        <f t="shared" si="13"/>
        <v/>
      </c>
      <c r="R140" s="39" t="str">
        <f t="shared" si="14"/>
        <v/>
      </c>
      <c r="S140" s="39" t="str">
        <f t="shared" si="15"/>
        <v/>
      </c>
      <c r="T140" s="112" t="str">
        <f>IF(ISBLANK(A140),"",IF(ISNA(VLOOKUP(VLOOKUP($A140,Légende!$H:$J,3,FALSE),NOM_JM2,1,FALSE)),"AJOUTER L'ÉCOLE DANS LA SECTION 2",""))</f>
        <v/>
      </c>
    </row>
    <row r="141" spans="16:20" x14ac:dyDescent="0.2">
      <c r="P141" s="39" t="str">
        <f t="shared" si="12"/>
        <v/>
      </c>
      <c r="Q141" s="39" t="str">
        <f t="shared" si="13"/>
        <v/>
      </c>
      <c r="R141" s="39" t="str">
        <f t="shared" si="14"/>
        <v/>
      </c>
      <c r="S141" s="39" t="str">
        <f t="shared" si="15"/>
        <v/>
      </c>
      <c r="T141" s="112" t="str">
        <f>IF(ISBLANK(A141),"",IF(ISNA(VLOOKUP(VLOOKUP($A141,Légende!$H:$J,3,FALSE),NOM_JM2,1,FALSE)),"AJOUTER L'ÉCOLE DANS LA SECTION 2",""))</f>
        <v/>
      </c>
    </row>
    <row r="142" spans="16:20" x14ac:dyDescent="0.2">
      <c r="P142" s="39" t="str">
        <f t="shared" si="12"/>
        <v/>
      </c>
      <c r="Q142" s="39" t="str">
        <f t="shared" si="13"/>
        <v/>
      </c>
      <c r="R142" s="39" t="str">
        <f t="shared" si="14"/>
        <v/>
      </c>
      <c r="S142" s="39" t="str">
        <f t="shared" si="15"/>
        <v/>
      </c>
      <c r="T142" s="112" t="str">
        <f>IF(ISBLANK(A142),"",IF(ISNA(VLOOKUP(VLOOKUP($A142,Légende!$H:$J,3,FALSE),NOM_JM2,1,FALSE)),"AJOUTER L'ÉCOLE DANS LA SECTION 2",""))</f>
        <v/>
      </c>
    </row>
    <row r="143" spans="16:20" x14ac:dyDescent="0.2">
      <c r="P143" s="39" t="str">
        <f t="shared" si="12"/>
        <v/>
      </c>
      <c r="Q143" s="39" t="str">
        <f t="shared" si="13"/>
        <v/>
      </c>
      <c r="R143" s="39" t="str">
        <f t="shared" si="14"/>
        <v/>
      </c>
      <c r="S143" s="39" t="str">
        <f t="shared" si="15"/>
        <v/>
      </c>
      <c r="T143" s="112" t="str">
        <f>IF(ISBLANK(A143),"",IF(ISNA(VLOOKUP(VLOOKUP($A143,Légende!$H:$J,3,FALSE),NOM_JM2,1,FALSE)),"AJOUTER L'ÉCOLE DANS LA SECTION 2",""))</f>
        <v/>
      </c>
    </row>
    <row r="144" spans="16:20" x14ac:dyDescent="0.2">
      <c r="P144" s="39" t="str">
        <f t="shared" si="12"/>
        <v/>
      </c>
      <c r="Q144" s="39" t="str">
        <f t="shared" si="13"/>
        <v/>
      </c>
      <c r="R144" s="39" t="str">
        <f t="shared" si="14"/>
        <v/>
      </c>
      <c r="S144" s="39" t="str">
        <f t="shared" si="15"/>
        <v/>
      </c>
      <c r="T144" s="112" t="str">
        <f>IF(ISBLANK(A144),"",IF(ISNA(VLOOKUP(VLOOKUP($A144,Légende!$H:$J,3,FALSE),NOM_JM2,1,FALSE)),"AJOUTER L'ÉCOLE DANS LA SECTION 2",""))</f>
        <v/>
      </c>
    </row>
    <row r="145" spans="16:20" x14ac:dyDescent="0.2">
      <c r="P145" s="39" t="str">
        <f t="shared" si="12"/>
        <v/>
      </c>
      <c r="Q145" s="39" t="str">
        <f t="shared" si="13"/>
        <v/>
      </c>
      <c r="R145" s="39" t="str">
        <f t="shared" si="14"/>
        <v/>
      </c>
      <c r="S145" s="39" t="str">
        <f t="shared" si="15"/>
        <v/>
      </c>
      <c r="T145" s="112" t="str">
        <f>IF(ISBLANK(A145),"",IF(ISNA(VLOOKUP(VLOOKUP($A145,Légende!$H:$J,3,FALSE),NOM_JM2,1,FALSE)),"AJOUTER L'ÉCOLE DANS LA SECTION 2",""))</f>
        <v/>
      </c>
    </row>
    <row r="146" spans="16:20" x14ac:dyDescent="0.2">
      <c r="P146" s="39" t="str">
        <f t="shared" si="12"/>
        <v/>
      </c>
      <c r="Q146" s="39" t="str">
        <f t="shared" si="13"/>
        <v/>
      </c>
      <c r="R146" s="39" t="str">
        <f t="shared" si="14"/>
        <v/>
      </c>
      <c r="S146" s="39" t="str">
        <f t="shared" si="15"/>
        <v/>
      </c>
      <c r="T146" s="112" t="str">
        <f>IF(ISBLANK(A146),"",IF(ISNA(VLOOKUP(VLOOKUP($A146,Légende!$H:$J,3,FALSE),NOM_JM2,1,FALSE)),"AJOUTER L'ÉCOLE DANS LA SECTION 2",""))</f>
        <v/>
      </c>
    </row>
    <row r="147" spans="16:20" x14ac:dyDescent="0.2">
      <c r="P147" s="39" t="str">
        <f t="shared" si="12"/>
        <v/>
      </c>
      <c r="Q147" s="39" t="str">
        <f t="shared" si="13"/>
        <v/>
      </c>
      <c r="R147" s="39" t="str">
        <f t="shared" si="14"/>
        <v/>
      </c>
      <c r="S147" s="39" t="str">
        <f t="shared" si="15"/>
        <v/>
      </c>
      <c r="T147" s="112" t="str">
        <f>IF(ISBLANK(A147),"",IF(ISNA(VLOOKUP(VLOOKUP($A147,Légende!$H:$J,3,FALSE),NOM_JM2,1,FALSE)),"AJOUTER L'ÉCOLE DANS LA SECTION 2",""))</f>
        <v/>
      </c>
    </row>
    <row r="148" spans="16:20" x14ac:dyDescent="0.2">
      <c r="P148" s="39" t="str">
        <f t="shared" si="12"/>
        <v/>
      </c>
      <c r="Q148" s="39" t="str">
        <f t="shared" si="13"/>
        <v/>
      </c>
      <c r="R148" s="39" t="str">
        <f t="shared" si="14"/>
        <v/>
      </c>
      <c r="S148" s="39" t="str">
        <f t="shared" si="15"/>
        <v/>
      </c>
      <c r="T148" s="112" t="str">
        <f>IF(ISBLANK(A148),"",IF(ISNA(VLOOKUP(VLOOKUP($A148,Légende!$H:$J,3,FALSE),NOM_JM2,1,FALSE)),"AJOUTER L'ÉCOLE DANS LA SECTION 2",""))</f>
        <v/>
      </c>
    </row>
    <row r="149" spans="16:20" x14ac:dyDescent="0.2">
      <c r="P149" s="39" t="str">
        <f t="shared" si="12"/>
        <v/>
      </c>
      <c r="Q149" s="39" t="str">
        <f t="shared" si="13"/>
        <v/>
      </c>
      <c r="R149" s="39" t="str">
        <f t="shared" si="14"/>
        <v/>
      </c>
      <c r="S149" s="39" t="str">
        <f t="shared" si="15"/>
        <v/>
      </c>
      <c r="T149" s="112" t="str">
        <f>IF(ISBLANK(A149),"",IF(ISNA(VLOOKUP(VLOOKUP($A149,Légende!$H:$J,3,FALSE),NOM_JM2,1,FALSE)),"AJOUTER L'ÉCOLE DANS LA SECTION 2",""))</f>
        <v/>
      </c>
    </row>
    <row r="150" spans="16:20" x14ac:dyDescent="0.2">
      <c r="T150" s="112" t="str">
        <f>IF(ISBLANK(A150),"",IF(ISNA(VLOOKUP(VLOOKUP($A150,Légende!$H:$J,3,FALSE),NOM_JM2,1,FALSE)),"AJOUTER L'ÉCOLE DANS LA SECTION 2",""))</f>
        <v/>
      </c>
    </row>
    <row r="151" spans="16:20" x14ac:dyDescent="0.2">
      <c r="T151" s="112" t="str">
        <f>IF(ISBLANK(A151),"",IF(ISNA(VLOOKUP(VLOOKUP($A151,Légende!$H:$J,3,FALSE),NOM_JM2,1,FALSE)),"AJOUTER L'ÉCOLE DANS LA SECTION 2",""))</f>
        <v/>
      </c>
    </row>
    <row r="152" spans="16:20" x14ac:dyDescent="0.2">
      <c r="T152" s="112" t="str">
        <f>IF(ISBLANK(A152),"",IF(ISNA(VLOOKUP(VLOOKUP($A152,Légende!$H:$J,3,FALSE),NOM_JM2,1,FALSE)),"AJOUTER L'ÉCOLE DANS LA SECTION 2",""))</f>
        <v/>
      </c>
    </row>
    <row r="153" spans="16:20" x14ac:dyDescent="0.2">
      <c r="T153" s="112" t="str">
        <f>IF(ISBLANK(A153),"",IF(ISNA(VLOOKUP(VLOOKUP($A153,Légende!$H:$J,3,FALSE),NOM_JM2,1,FALSE)),"AJOUTER L'ÉCOLE DANS LA SECTION 2",""))</f>
        <v/>
      </c>
    </row>
    <row r="154" spans="16:20" x14ac:dyDescent="0.2">
      <c r="T154" s="112" t="str">
        <f>IF(ISBLANK(A154),"",IF(ISNA(VLOOKUP(VLOOKUP($A154,Légende!$H:$J,3,FALSE),NOM_JM2,1,FALSE)),"AJOUTER L'ÉCOLE DANS LA SECTION 2",""))</f>
        <v/>
      </c>
    </row>
    <row r="155" spans="16:20" x14ac:dyDescent="0.2">
      <c r="T155" s="112" t="str">
        <f>IF(ISBLANK(A155),"",IF(ISNA(VLOOKUP(VLOOKUP($A155,Légende!$H:$J,3,FALSE),NOM_JM2,1,FALSE)),"AJOUTER L'ÉCOLE DANS LA SECTION 2",""))</f>
        <v/>
      </c>
    </row>
    <row r="156" spans="16:20" x14ac:dyDescent="0.2">
      <c r="T156" s="112" t="str">
        <f>IF(ISBLANK(A156),"",IF(ISNA(VLOOKUP(VLOOKUP($A156,Légende!$H:$J,3,FALSE),NOM_JM2,1,FALSE)),"AJOUTER L'ÉCOLE DANS LA SECTION 2",""))</f>
        <v/>
      </c>
    </row>
    <row r="157" spans="16:20" x14ac:dyDescent="0.2">
      <c r="T157" s="112" t="str">
        <f>IF(ISBLANK(A157),"",IF(ISNA(VLOOKUP(VLOOKUP($A157,Légende!$H:$J,3,FALSE),NOM_JM2,1,FALSE)),"AJOUTER L'ÉCOLE DANS LA SECTION 2",""))</f>
        <v/>
      </c>
    </row>
    <row r="158" spans="16:20" x14ac:dyDescent="0.2">
      <c r="T158" s="112" t="str">
        <f>IF(ISBLANK(A158),"",IF(ISNA(VLOOKUP(VLOOKUP($A158,Légende!$H:$J,3,FALSE),NOM_JM2,1,FALSE)),"AJOUTER L'ÉCOLE DANS LA SECTION 2",""))</f>
        <v/>
      </c>
    </row>
    <row r="159" spans="16:20" x14ac:dyDescent="0.2">
      <c r="T159" s="112" t="str">
        <f>IF(ISBLANK(A159),"",IF(ISNA(VLOOKUP(VLOOKUP($A159,Légende!$H:$J,3,FALSE),NOM_JM2,1,FALSE)),"AJOUTER L'ÉCOLE DANS LA SECTION 2",""))</f>
        <v/>
      </c>
    </row>
    <row r="160" spans="16:20" x14ac:dyDescent="0.2">
      <c r="T160" s="112" t="str">
        <f>IF(ISBLANK(A160),"",IF(ISNA(VLOOKUP(VLOOKUP($A160,Légende!$H:$J,3,FALSE),NOM_JM2,1,FALSE)),"AJOUTER L'ÉCOLE DANS LA SECTION 2",""))</f>
        <v/>
      </c>
    </row>
    <row r="161" spans="20:20" x14ac:dyDescent="0.2">
      <c r="T161" s="112" t="str">
        <f>IF(ISBLANK(A161),"",IF(ISNA(VLOOKUP(VLOOKUP($A161,Légende!$H:$J,3,FALSE),NOM_JM2,1,FALSE)),"AJOUTER L'ÉCOLE DANS LA SECTION 2",""))</f>
        <v/>
      </c>
    </row>
    <row r="162" spans="20:20" x14ac:dyDescent="0.2">
      <c r="T162" s="112" t="str">
        <f>IF(ISBLANK(A162),"",IF(ISNA(VLOOKUP(VLOOKUP($A162,Légende!$H:$J,3,FALSE),NOM_JM2,1,FALSE)),"AJOUTER L'ÉCOLE DANS LA SECTION 2",""))</f>
        <v/>
      </c>
    </row>
    <row r="163" spans="20:20" x14ac:dyDescent="0.2">
      <c r="T163" s="112" t="str">
        <f>IF(ISBLANK(A163),"",IF(ISNA(VLOOKUP(VLOOKUP($A163,Légende!$H:$J,3,FALSE),NOM_JM2,1,FALSE)),"AJOUTER L'ÉCOLE DANS LA SECTION 2",""))</f>
        <v/>
      </c>
    </row>
    <row r="164" spans="20:20" x14ac:dyDescent="0.2">
      <c r="T164" s="112" t="str">
        <f>IF(ISBLANK(A164),"",IF(ISNA(VLOOKUP(VLOOKUP($A164,Légende!$H:$J,3,FALSE),NOM_JM2,1,FALSE)),"AJOUTER L'ÉCOLE DANS LA SECTION 2",""))</f>
        <v/>
      </c>
    </row>
  </sheetData>
  <autoFilter ref="A4:S4" xr:uid="{00000000-0009-0000-0000-000010000000}">
    <sortState xmlns:xlrd2="http://schemas.microsoft.com/office/spreadsheetml/2017/richdata2" ref="A5:S32">
      <sortCondition ref="N4"/>
    </sortState>
  </autoFilter>
  <sortState xmlns:xlrd2="http://schemas.microsoft.com/office/spreadsheetml/2017/richdata2" ref="A5:V20">
    <sortCondition descending="1" ref="M5:M20"/>
  </sortState>
  <mergeCells count="12">
    <mergeCell ref="I1:I2"/>
    <mergeCell ref="P1:R2"/>
    <mergeCell ref="S1:S2"/>
    <mergeCell ref="A1:A2"/>
    <mergeCell ref="J1:L2"/>
    <mergeCell ref="M1:M2"/>
    <mergeCell ref="B1:B2"/>
    <mergeCell ref="N1:N3"/>
    <mergeCell ref="C1:C2"/>
    <mergeCell ref="D1:E2"/>
    <mergeCell ref="F1:F2"/>
    <mergeCell ref="G1:H2"/>
  </mergeCells>
  <phoneticPr fontId="0" type="noConversion"/>
  <conditionalFormatting sqref="C5:M20">
    <cfRule type="expression" dxfId="8" priority="2">
      <formula>$A5=$A$1</formula>
    </cfRule>
  </conditionalFormatting>
  <conditionalFormatting sqref="N19:N20">
    <cfRule type="expression" dxfId="7" priority="330">
      <formula>$G19="x"</formula>
    </cfRule>
    <cfRule type="expression" dxfId="6" priority="331" stopIfTrue="1">
      <formula>N19=$O$46</formula>
    </cfRule>
  </conditionalFormatting>
  <conditionalFormatting sqref="N5:S18 A5:B20">
    <cfRule type="expression" dxfId="5" priority="1" stopIfTrue="1">
      <formula>$A5=$A$1</formula>
    </cfRule>
  </conditionalFormatting>
  <conditionalFormatting sqref="O19:S20 A21:S174">
    <cfRule type="expression" dxfId="4" priority="5" stopIfTrue="1">
      <formula>$A19=$A$1</formula>
    </cfRule>
  </conditionalFormatting>
  <conditionalFormatting sqref="P19:S149 P5:S8">
    <cfRule type="expression" dxfId="3" priority="34">
      <formula>$M5&lt;&gt;""</formula>
    </cfRule>
  </conditionalFormatting>
  <pageMargins left="0.25" right="0.25" top="0.18" bottom="0.47" header="7.0000000000000007E-2" footer="0.4921259845"/>
  <pageSetup scale="92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4"/>
  <dimension ref="B1:U1"/>
  <sheetViews>
    <sheetView zoomScaleNormal="100" workbookViewId="0">
      <pane xSplit="1" ySplit="1" topLeftCell="B2" activePane="bottomRight" state="frozen"/>
      <selection activeCell="H29" sqref="H29"/>
      <selection pane="topRight" activeCell="H29" sqref="H29"/>
      <selection pane="bottomLeft" activeCell="H29" sqref="H29"/>
      <selection pane="bottomRight" activeCell="B11" sqref="B11"/>
    </sheetView>
  </sheetViews>
  <sheetFormatPr baseColWidth="10" defaultRowHeight="15" x14ac:dyDescent="0.2"/>
  <cols>
    <col min="1" max="1" width="6.140625" customWidth="1"/>
    <col min="2" max="2" width="29.85546875" customWidth="1"/>
    <col min="3" max="11" width="5.7109375" customWidth="1"/>
    <col min="12" max="13" width="5" customWidth="1"/>
    <col min="14" max="14" width="23.42578125" style="72" customWidth="1"/>
    <col min="15" max="15" width="4" bestFit="1" customWidth="1"/>
    <col min="16" max="16" width="5.42578125" customWidth="1"/>
    <col min="17" max="18" width="5" customWidth="1"/>
    <col min="19" max="19" width="6.42578125" customWidth="1"/>
    <col min="20" max="20" width="16.85546875" style="16" customWidth="1"/>
    <col min="21" max="21" width="1" style="39" customWidth="1"/>
  </cols>
  <sheetData>
    <row r="1" spans="2:7" ht="15.75" x14ac:dyDescent="0.25">
      <c r="B1" s="97" t="s">
        <v>375</v>
      </c>
      <c r="C1" s="331" t="s">
        <v>405</v>
      </c>
      <c r="D1" s="332"/>
      <c r="E1" s="332"/>
      <c r="F1" s="332"/>
      <c r="G1" s="332"/>
    </row>
  </sheetData>
  <mergeCells count="1">
    <mergeCell ref="C1:G1"/>
  </mergeCells>
  <phoneticPr fontId="0" type="noConversion"/>
  <conditionalFormatting sqref="B1">
    <cfRule type="expression" dxfId="2" priority="49" stopIfTrue="1">
      <formula>$A1=$A$1</formula>
    </cfRule>
  </conditionalFormatting>
  <pageMargins left="0.25" right="0.25" top="0.75" bottom="0.75" header="0.3" footer="0.3"/>
  <pageSetup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13">
    <tabColor theme="7" tint="0.39997558519241921"/>
    <pageSetUpPr fitToPage="1"/>
  </sheetPr>
  <dimension ref="A1:AA68"/>
  <sheetViews>
    <sheetView topLeftCell="N1" zoomScaleNormal="100" workbookViewId="0">
      <selection activeCell="N5" sqref="N5:O15"/>
    </sheetView>
  </sheetViews>
  <sheetFormatPr baseColWidth="10" defaultRowHeight="12.75" x14ac:dyDescent="0.2"/>
  <cols>
    <col min="1" max="1" width="11.42578125" hidden="1" customWidth="1"/>
    <col min="2" max="2" width="9.140625" hidden="1" customWidth="1"/>
    <col min="3" max="4" width="5.7109375" hidden="1" customWidth="1"/>
    <col min="5" max="5" width="11.42578125" hidden="1" customWidth="1"/>
    <col min="6" max="6" width="9" hidden="1" customWidth="1"/>
    <col min="7" max="7" width="5.42578125" hidden="1" customWidth="1"/>
    <col min="8" max="8" width="5.7109375" hidden="1" customWidth="1"/>
    <col min="9" max="9" width="11.42578125" hidden="1" customWidth="1"/>
    <col min="10" max="10" width="8.7109375" hidden="1" customWidth="1"/>
    <col min="11" max="11" width="5.7109375" hidden="1" customWidth="1"/>
    <col min="12" max="12" width="5.140625" hidden="1" customWidth="1"/>
    <col min="13" max="13" width="11.42578125" hidden="1" customWidth="1"/>
    <col min="14" max="14" width="25.7109375" customWidth="1"/>
    <col min="15" max="15" width="6.5703125" customWidth="1"/>
    <col min="16" max="16" width="0.85546875" customWidth="1"/>
    <col min="17" max="17" width="25.7109375" customWidth="1"/>
    <col min="18" max="18" width="6.5703125" customWidth="1"/>
    <col min="19" max="19" width="1" customWidth="1"/>
    <col min="20" max="20" width="25.5703125" customWidth="1"/>
    <col min="21" max="21" width="6.5703125" customWidth="1"/>
    <col min="22" max="22" width="25.5703125" customWidth="1"/>
    <col min="23" max="23" width="7.42578125" customWidth="1"/>
    <col min="24" max="24" width="25.5703125" customWidth="1"/>
    <col min="25" max="25" width="7.5703125" customWidth="1"/>
    <col min="26" max="26" width="25.5703125" customWidth="1"/>
    <col min="27" max="27" width="6" customWidth="1"/>
  </cols>
  <sheetData>
    <row r="1" spans="1:27" ht="18" customHeight="1" x14ac:dyDescent="0.25">
      <c r="A1" s="322" t="s">
        <v>34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N1" s="322" t="s">
        <v>371</v>
      </c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</row>
    <row r="2" spans="1:27" ht="16.5" customHeight="1" x14ac:dyDescent="0.2">
      <c r="A2" s="321" t="s">
        <v>102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4"/>
      <c r="N2" s="321" t="s">
        <v>372</v>
      </c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</row>
    <row r="3" spans="1:27" ht="16.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</row>
    <row r="4" spans="1:27" ht="15" customHeight="1" thickBot="1" x14ac:dyDescent="0.25">
      <c r="A4" s="323" t="s">
        <v>121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4"/>
      <c r="N4" s="323" t="s">
        <v>364</v>
      </c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</row>
    <row r="5" spans="1:27" ht="16.5" customHeight="1" thickBot="1" x14ac:dyDescent="0.3">
      <c r="A5" s="297" t="s">
        <v>29</v>
      </c>
      <c r="B5" s="311"/>
      <c r="C5" s="312"/>
      <c r="D5" s="13" t="s">
        <v>26</v>
      </c>
      <c r="E5" s="297" t="s">
        <v>30</v>
      </c>
      <c r="F5" s="298"/>
      <c r="G5" s="299"/>
      <c r="H5" s="13" t="s">
        <v>26</v>
      </c>
      <c r="I5" s="297" t="s">
        <v>27</v>
      </c>
      <c r="J5" s="298"/>
      <c r="K5" s="299"/>
      <c r="L5" s="13" t="s">
        <v>26</v>
      </c>
      <c r="N5" s="57" t="s">
        <v>29</v>
      </c>
      <c r="O5" s="52" t="s">
        <v>26</v>
      </c>
      <c r="P5" s="58"/>
      <c r="Q5" s="57" t="s">
        <v>30</v>
      </c>
      <c r="R5" s="52" t="s">
        <v>26</v>
      </c>
      <c r="S5" s="58"/>
      <c r="T5" s="57" t="s">
        <v>27</v>
      </c>
      <c r="U5" s="52" t="s">
        <v>26</v>
      </c>
      <c r="V5" s="57" t="s">
        <v>123</v>
      </c>
      <c r="W5" s="52" t="s">
        <v>26</v>
      </c>
      <c r="X5" s="57" t="s">
        <v>32</v>
      </c>
      <c r="Y5" s="52" t="s">
        <v>26</v>
      </c>
      <c r="Z5" s="57" t="s">
        <v>33</v>
      </c>
      <c r="AA5" s="52" t="s">
        <v>26</v>
      </c>
    </row>
    <row r="6" spans="1:27" ht="15.75" x14ac:dyDescent="0.25">
      <c r="A6" s="303" t="s">
        <v>18</v>
      </c>
      <c r="B6" s="296"/>
      <c r="C6" s="296"/>
      <c r="D6" s="7">
        <v>280</v>
      </c>
      <c r="E6" s="300" t="s">
        <v>15</v>
      </c>
      <c r="F6" s="301"/>
      <c r="G6" s="302"/>
      <c r="H6" s="7"/>
      <c r="I6" s="303" t="s">
        <v>28</v>
      </c>
      <c r="J6" s="301"/>
      <c r="K6" s="302"/>
      <c r="L6" s="7"/>
      <c r="N6" s="50" t="s">
        <v>142</v>
      </c>
      <c r="O6" s="42">
        <f>IF(N6="","",SUMIF('BF2'!$A:$A,VLOOKUP(N6,Légende!$J:$K,2,FALSE),'BF2'!$M:$M))</f>
        <v>0</v>
      </c>
      <c r="P6" s="15"/>
      <c r="Q6" s="12" t="s">
        <v>142</v>
      </c>
      <c r="R6" s="42">
        <f>IF(Q6="","",SUMIF('BM2'!$A:$A,VLOOKUP(Q6,Légende!$J:$K,2,FALSE),'BM2'!$M:$M))</f>
        <v>0</v>
      </c>
      <c r="S6" s="15"/>
      <c r="T6" s="142" t="s">
        <v>128</v>
      </c>
      <c r="U6" s="67">
        <f>IF(T6="","",SUMIF('CF2'!$A:$A,VLOOKUP(T6,Légende!$J:$K,2,FALSE),'CF2'!$M:$M))</f>
        <v>0</v>
      </c>
      <c r="V6" s="12" t="s">
        <v>142</v>
      </c>
      <c r="W6" s="42">
        <f>IF(V6="","",SUMIF('CM2'!$A:$A,VLOOKUP(V6,Légende!$J:$K,2,FALSE),'CM2'!$M:$M))</f>
        <v>0</v>
      </c>
      <c r="X6" s="12" t="s">
        <v>142</v>
      </c>
      <c r="Y6" s="42">
        <f>IF(X6="","",SUMIF('JF2'!$A:$A,VLOOKUP(X6,Légende!$J:$K,2,FALSE),'JF2'!$M:$M))</f>
        <v>0</v>
      </c>
      <c r="Z6" s="12" t="s">
        <v>142</v>
      </c>
      <c r="AA6" s="42">
        <f>IF(Z6="","",SUMIF('JM2'!$A:$A,VLOOKUP(Z6,Légende!$J:$K,2,FALSE),'JM2'!$M:$M))</f>
        <v>0</v>
      </c>
    </row>
    <row r="7" spans="1:27" ht="15.75" x14ac:dyDescent="0.25">
      <c r="A7" s="12" t="s">
        <v>28</v>
      </c>
      <c r="B7" s="3"/>
      <c r="C7" s="17"/>
      <c r="D7" s="7">
        <v>200</v>
      </c>
      <c r="E7" s="303" t="s">
        <v>18</v>
      </c>
      <c r="F7" s="301"/>
      <c r="G7" s="302"/>
      <c r="H7" s="7"/>
      <c r="I7" s="303" t="s">
        <v>15</v>
      </c>
      <c r="J7" s="301"/>
      <c r="K7" s="302"/>
      <c r="L7" s="7"/>
      <c r="N7" s="50" t="s">
        <v>128</v>
      </c>
      <c r="O7" s="42">
        <f>IF(N7="","",SUMIF('BF2'!$A:$A,VLOOKUP(N7,Légende!$J:$K,2,FALSE),'BF2'!$M:$M))</f>
        <v>0</v>
      </c>
      <c r="P7" s="15"/>
      <c r="Q7" s="12" t="s">
        <v>128</v>
      </c>
      <c r="R7" s="42">
        <f>IF(Q7="","",SUMIF('BM2'!$A:$A,VLOOKUP(Q7,Légende!$J:$K,2,FALSE),'BM2'!$M:$M))</f>
        <v>70</v>
      </c>
      <c r="S7" s="15"/>
      <c r="T7" s="12" t="s">
        <v>28</v>
      </c>
      <c r="U7" s="42">
        <f>IF(T7="","",SUMIF('CF2'!$A:$A,VLOOKUP(T7,Légende!$J:$K,2,FALSE),'CF2'!$M:$M))</f>
        <v>0</v>
      </c>
      <c r="V7" s="12" t="s">
        <v>128</v>
      </c>
      <c r="W7" s="42">
        <f>IF(V7="","",SUMIF('CM2'!$A:$A,VLOOKUP(V7,Légende!$J:$K,2,FALSE),'CM2'!$M:$M))</f>
        <v>158</v>
      </c>
      <c r="X7" s="12" t="s">
        <v>128</v>
      </c>
      <c r="Y7" s="42">
        <f>IF(X7="","",SUMIF('JF2'!$A:$A,VLOOKUP(X7,Légende!$J:$K,2,FALSE),'JF2'!$M:$M))</f>
        <v>0</v>
      </c>
      <c r="Z7" s="12" t="s">
        <v>128</v>
      </c>
      <c r="AA7" s="42">
        <f>IF(Z7="","",SUMIF('JM2'!$A:$A,VLOOKUP(Z7,Légende!$J:$K,2,FALSE),'JM2'!$M:$M))</f>
        <v>30</v>
      </c>
    </row>
    <row r="8" spans="1:27" ht="15.75" x14ac:dyDescent="0.25">
      <c r="A8" s="303" t="s">
        <v>15</v>
      </c>
      <c r="B8" s="296"/>
      <c r="C8" s="296"/>
      <c r="D8" s="7">
        <v>124</v>
      </c>
      <c r="E8" s="300" t="s">
        <v>24</v>
      </c>
      <c r="F8" s="304"/>
      <c r="G8" s="305"/>
      <c r="H8" s="7"/>
      <c r="I8" s="303" t="s">
        <v>56</v>
      </c>
      <c r="J8" s="301"/>
      <c r="K8" s="302"/>
      <c r="L8" s="7"/>
      <c r="N8" s="50" t="s">
        <v>165</v>
      </c>
      <c r="O8" s="42">
        <f>IF(N8="","",SUMIF('BF2'!$A:$A,VLOOKUP(N8,Légende!$J:$K,2,FALSE),'BF2'!$M:$M))</f>
        <v>51</v>
      </c>
      <c r="P8" s="15"/>
      <c r="Q8" s="12" t="s">
        <v>165</v>
      </c>
      <c r="R8" s="42">
        <f>IF(Q8="","",SUMIF('BM2'!$A:$A,VLOOKUP(Q8,Légende!$J:$K,2,FALSE),'BM2'!$M:$M))</f>
        <v>356</v>
      </c>
      <c r="S8" s="15"/>
      <c r="T8" s="12" t="s">
        <v>18</v>
      </c>
      <c r="U8" s="42">
        <f>IF(T8="","",SUMIF('CF2'!$A:$A,VLOOKUP(T8,Légende!$J:$K,2,FALSE),'CF2'!$M:$M))</f>
        <v>117</v>
      </c>
      <c r="V8" s="12" t="s">
        <v>165</v>
      </c>
      <c r="W8" s="42">
        <f>IF(V8="","",SUMIF('CM2'!$A:$A,VLOOKUP(V8,Légende!$J:$K,2,FALSE),'CM2'!$M:$M))</f>
        <v>270</v>
      </c>
      <c r="X8" s="12" t="s">
        <v>165</v>
      </c>
      <c r="Y8" s="42">
        <f>IF(X8="","",SUMIF('JF2'!$A:$A,VLOOKUP(X8,Légende!$J:$K,2,FALSE),'JF2'!$M:$M))</f>
        <v>54</v>
      </c>
      <c r="Z8" s="12" t="s">
        <v>165</v>
      </c>
      <c r="AA8" s="42">
        <f>IF(Z8="","",SUMIF('JM2'!$A:$A,VLOOKUP(Z8,Légende!$J:$K,2,FALSE),'JM2'!$M:$M))</f>
        <v>51</v>
      </c>
    </row>
    <row r="9" spans="1:27" ht="15.75" x14ac:dyDescent="0.25">
      <c r="A9" s="12" t="s">
        <v>35</v>
      </c>
      <c r="B9" s="3"/>
      <c r="C9" s="17"/>
      <c r="D9" s="7">
        <v>114</v>
      </c>
      <c r="E9" s="24" t="s">
        <v>57</v>
      </c>
      <c r="F9" s="23"/>
      <c r="G9" s="25"/>
      <c r="H9" s="7"/>
      <c r="I9" s="300" t="s">
        <v>22</v>
      </c>
      <c r="J9" s="304"/>
      <c r="K9" s="305"/>
      <c r="L9" s="7"/>
      <c r="N9" s="50" t="s">
        <v>127</v>
      </c>
      <c r="O9" s="42">
        <f>IF(N9="","",SUMIF('BF2'!$A:$A,VLOOKUP(N9,Légende!$J:$K,2,FALSE),'BF2'!$M:$M))</f>
        <v>53</v>
      </c>
      <c r="P9" s="15"/>
      <c r="Q9" s="12" t="s">
        <v>127</v>
      </c>
      <c r="R9" s="42">
        <f>IF(Q9="","",SUMIF('BM2'!$A:$A,VLOOKUP(Q9,Légende!$J:$K,2,FALSE),'BM2'!$M:$M))</f>
        <v>223</v>
      </c>
      <c r="S9" s="15"/>
      <c r="T9" s="12" t="s">
        <v>19</v>
      </c>
      <c r="U9" s="42">
        <f>IF(T9="","",SUMIF('CF2'!$A:$A,VLOOKUP(T9,Légende!$J:$K,2,FALSE),'CF2'!$M:$M))</f>
        <v>154</v>
      </c>
      <c r="V9" s="12" t="s">
        <v>127</v>
      </c>
      <c r="W9" s="42">
        <f>IF(V9="","",SUMIF('CM2'!$A:$A,VLOOKUP(V9,Légende!$J:$K,2,FALSE),'CM2'!$M:$M))</f>
        <v>124</v>
      </c>
      <c r="X9" s="12" t="s">
        <v>127</v>
      </c>
      <c r="Y9" s="42">
        <f>IF(X9="","",SUMIF('JF2'!$A:$A,VLOOKUP(X9,Légende!$J:$K,2,FALSE),'JF2'!$M:$M))</f>
        <v>0</v>
      </c>
      <c r="Z9" s="12" t="s">
        <v>127</v>
      </c>
      <c r="AA9" s="42">
        <f>IF(Z9="","",SUMIF('JM2'!$A:$A,VLOOKUP(Z9,Légende!$J:$K,2,FALSE),'JM2'!$M:$M))</f>
        <v>0</v>
      </c>
    </row>
    <row r="10" spans="1:27" ht="15.75" x14ac:dyDescent="0.25">
      <c r="A10" s="303" t="s">
        <v>57</v>
      </c>
      <c r="B10" s="296"/>
      <c r="C10" s="296"/>
      <c r="D10" s="7">
        <v>82</v>
      </c>
      <c r="E10" s="303" t="s">
        <v>28</v>
      </c>
      <c r="F10" s="301"/>
      <c r="G10" s="302"/>
      <c r="H10" s="7"/>
      <c r="I10" s="12" t="s">
        <v>35</v>
      </c>
      <c r="J10" s="3"/>
      <c r="K10" s="17"/>
      <c r="L10" s="7"/>
      <c r="N10" s="50" t="s">
        <v>373</v>
      </c>
      <c r="O10" s="42">
        <f>IF(N10="","",SUMIF('BF2'!$A:$A,VLOOKUP(N10,Légende!$J:$K,2,FALSE),'BF2'!$M:$M))</f>
        <v>0</v>
      </c>
      <c r="P10" s="15"/>
      <c r="Q10" s="50" t="s">
        <v>373</v>
      </c>
      <c r="R10" s="42">
        <f>IF(Q10="","",SUMIF('BM2'!$A:$A,VLOOKUP(Q10,Légende!$J:$K,2,FALSE),'BM2'!$M:$M))</f>
        <v>0</v>
      </c>
      <c r="S10" s="15"/>
      <c r="T10" s="12" t="s">
        <v>160</v>
      </c>
      <c r="U10" s="42">
        <f>IF(T10="","",SUMIF('CF2'!$A:$A,VLOOKUP(T10,Légende!$J:$K,2,FALSE),'CF2'!$M:$M))</f>
        <v>68</v>
      </c>
      <c r="V10" s="12" t="s">
        <v>373</v>
      </c>
      <c r="W10" s="42">
        <f>IF(V10="","",SUMIF('CM2'!$A:$A,VLOOKUP(V10,Légende!$J:$K,2,FALSE),'CM2'!$M:$M))</f>
        <v>0</v>
      </c>
      <c r="X10" s="12" t="s">
        <v>373</v>
      </c>
      <c r="Y10" s="42">
        <f>IF(X10="","",SUMIF('JF2'!$A:$A,VLOOKUP(X10,Légende!$J:$K,2,FALSE),'JF2'!$M:$M))</f>
        <v>0</v>
      </c>
      <c r="Z10" s="12" t="s">
        <v>373</v>
      </c>
      <c r="AA10" s="42">
        <f>IF(Z10="","",SUMIF('JM2'!$A:$A,VLOOKUP(Z10,Légende!$J:$K,2,FALSE),'JM2'!$M:$M))</f>
        <v>0</v>
      </c>
    </row>
    <row r="11" spans="1:27" ht="15.75" x14ac:dyDescent="0.25">
      <c r="A11" s="303" t="s">
        <v>19</v>
      </c>
      <c r="B11" s="296"/>
      <c r="C11" s="308"/>
      <c r="D11" s="7">
        <v>62</v>
      </c>
      <c r="E11" s="300" t="s">
        <v>106</v>
      </c>
      <c r="F11" s="304"/>
      <c r="G11" s="305"/>
      <c r="H11" s="7"/>
      <c r="I11" s="303" t="s">
        <v>18</v>
      </c>
      <c r="J11" s="296"/>
      <c r="K11" s="296"/>
      <c r="L11" s="7"/>
      <c r="N11" s="50" t="s">
        <v>15</v>
      </c>
      <c r="O11" s="42">
        <f>IF(N11="","",SUMIF('BF2'!$A:$A,VLOOKUP(N11,Légende!$J:$K,2,FALSE),'BF2'!$M:$M))</f>
        <v>0</v>
      </c>
      <c r="P11" s="15"/>
      <c r="Q11" s="12" t="s">
        <v>15</v>
      </c>
      <c r="R11" s="42">
        <f>IF(Q11="","",SUMIF('BM2'!$A:$A,VLOOKUP(Q11,Légende!$J:$K,2,FALSE),'BM2'!$M:$M))</f>
        <v>163</v>
      </c>
      <c r="S11" s="15"/>
      <c r="T11" s="12" t="s">
        <v>127</v>
      </c>
      <c r="U11" s="42">
        <f>IF(T11="","",SUMIF('CF2'!$A:$A,VLOOKUP(T11,Légende!$J:$K,2,FALSE),'CF2'!$M:$M))</f>
        <v>141</v>
      </c>
      <c r="V11" s="12" t="s">
        <v>15</v>
      </c>
      <c r="W11" s="42">
        <f>IF(V11="","",SUMIF('CM2'!$A:$A,VLOOKUP(V11,Légende!$J:$K,2,FALSE),'CM2'!$M:$M))</f>
        <v>0</v>
      </c>
      <c r="X11" s="12" t="s">
        <v>15</v>
      </c>
      <c r="Y11" s="42">
        <f>IF(X11="","",SUMIF('JF2'!$A:$A,VLOOKUP(X11,Légende!$J:$K,2,FALSE),'JF2'!$M:$M))</f>
        <v>0</v>
      </c>
      <c r="Z11" s="12" t="s">
        <v>15</v>
      </c>
      <c r="AA11" s="42">
        <f>IF(Z11="","",SUMIF('JM2'!$A:$A,VLOOKUP(Z11,Légende!$J:$K,2,FALSE),'JM2'!$M:$M))</f>
        <v>60</v>
      </c>
    </row>
    <row r="12" spans="1:27" ht="15.75" x14ac:dyDescent="0.25">
      <c r="A12" s="300"/>
      <c r="B12" s="304"/>
      <c r="C12" s="305"/>
      <c r="D12" s="7"/>
      <c r="E12" s="12" t="s">
        <v>19</v>
      </c>
      <c r="G12" s="41"/>
      <c r="H12" s="7"/>
      <c r="I12" s="300" t="s">
        <v>24</v>
      </c>
      <c r="J12" s="301"/>
      <c r="K12" s="302"/>
      <c r="L12" s="7"/>
      <c r="N12" s="50" t="s">
        <v>18</v>
      </c>
      <c r="O12" s="42">
        <f>IF(N12="","",SUMIF('BF2'!$A:$A,VLOOKUP(N12,Légende!$J:$K,2,FALSE),'BF2'!$M:$M))</f>
        <v>98</v>
      </c>
      <c r="P12" s="15"/>
      <c r="Q12" s="12" t="s">
        <v>18</v>
      </c>
      <c r="R12" s="42">
        <f>IF(Q12="","",SUMIF('BM2'!$A:$A,VLOOKUP(Q12,Légende!$J:$K,2,FALSE),'BM2'!$M:$M))</f>
        <v>109</v>
      </c>
      <c r="S12" s="15"/>
      <c r="T12" s="12" t="s">
        <v>15</v>
      </c>
      <c r="U12" s="42">
        <f>IF(T12="","",SUMIF('CF2'!$A:$A,VLOOKUP(T12,Légende!$J:$K,2,FALSE),'CF2'!$M:$M))</f>
        <v>0</v>
      </c>
      <c r="V12" s="12" t="s">
        <v>18</v>
      </c>
      <c r="W12" s="42">
        <f>IF(V12="","",SUMIF('CM2'!$A:$A,VLOOKUP(V12,Légende!$J:$K,2,FALSE),'CM2'!$M:$M))</f>
        <v>83</v>
      </c>
      <c r="X12" s="12" t="s">
        <v>18</v>
      </c>
      <c r="Y12" s="42">
        <f>IF(X12="","",SUMIF('JF2'!$A:$A,VLOOKUP(X12,Légende!$J:$K,2,FALSE),'JF2'!$M:$M))</f>
        <v>0</v>
      </c>
      <c r="Z12" s="12" t="s">
        <v>18</v>
      </c>
      <c r="AA12" s="42">
        <f>IF(Z12="","",SUMIF('JM2'!$A:$A,VLOOKUP(Z12,Légende!$J:$K,2,FALSE),'JM2'!$M:$M))</f>
        <v>0</v>
      </c>
    </row>
    <row r="13" spans="1:27" ht="15.75" x14ac:dyDescent="0.25">
      <c r="A13" s="303"/>
      <c r="B13" s="296"/>
      <c r="C13" s="296"/>
      <c r="D13" s="7"/>
      <c r="E13" s="12" t="s">
        <v>35</v>
      </c>
      <c r="F13" s="3"/>
      <c r="G13" s="17"/>
      <c r="H13" s="7"/>
      <c r="I13" s="303" t="s">
        <v>19</v>
      </c>
      <c r="J13" s="301"/>
      <c r="K13" s="302"/>
      <c r="L13" s="7"/>
      <c r="N13" s="50" t="s">
        <v>19</v>
      </c>
      <c r="O13" s="42">
        <f>IF(N13="","",SUMIF('BF2'!$A:$A,VLOOKUP(N13,Légende!$J:$K,2,FALSE),'BF2'!$M:$M))</f>
        <v>0</v>
      </c>
      <c r="P13" s="15"/>
      <c r="Q13" s="12" t="s">
        <v>19</v>
      </c>
      <c r="R13" s="42">
        <f>IF(Q13="","",SUMIF('BM2'!$A:$A,VLOOKUP(Q13,Légende!$J:$K,2,FALSE),'BM2'!$M:$M))</f>
        <v>90</v>
      </c>
      <c r="S13" s="15"/>
      <c r="T13" s="12" t="s">
        <v>373</v>
      </c>
      <c r="U13" s="42">
        <f>IF(T13="","",SUMIF('CF2'!$A:$A,VLOOKUP(T13,Légende!$J:$K,2,FALSE),'CF2'!$M:$M))</f>
        <v>0</v>
      </c>
      <c r="V13" s="12" t="s">
        <v>19</v>
      </c>
      <c r="W13" s="42">
        <f>IF(V13="","",SUMIF('CM2'!$A:$A,VLOOKUP(V13,Légende!$J:$K,2,FALSE),'CM2'!$M:$M))</f>
        <v>118</v>
      </c>
      <c r="X13" s="12" t="s">
        <v>19</v>
      </c>
      <c r="Y13" s="42">
        <f>IF(X13="","",SUMIF('JF2'!$A:$A,VLOOKUP(X13,Légende!$J:$K,2,FALSE),'JF2'!$M:$M))</f>
        <v>56</v>
      </c>
      <c r="Z13" s="12" t="s">
        <v>19</v>
      </c>
      <c r="AA13" s="42">
        <f>IF(Z13="","",SUMIF('JM2'!$A:$A,VLOOKUP(Z13,Légende!$J:$K,2,FALSE),'JM2'!$M:$M))</f>
        <v>25</v>
      </c>
    </row>
    <row r="14" spans="1:27" ht="15.75" x14ac:dyDescent="0.25">
      <c r="A14" s="300"/>
      <c r="B14" s="304"/>
      <c r="C14" s="305"/>
      <c r="D14" s="7"/>
      <c r="E14" s="303"/>
      <c r="F14" s="301"/>
      <c r="G14" s="302"/>
      <c r="H14" s="7"/>
      <c r="I14" s="300"/>
      <c r="J14" s="304"/>
      <c r="K14" s="305"/>
      <c r="L14" s="7"/>
      <c r="N14" s="50" t="s">
        <v>28</v>
      </c>
      <c r="O14" s="42">
        <f>IF(N14="","",SUMIF('BF2'!$A:$A,VLOOKUP(N14,Légende!$J:$K,2,FALSE),'BF2'!$M:$M))</f>
        <v>0</v>
      </c>
      <c r="P14" s="15"/>
      <c r="Q14" s="12" t="s">
        <v>28</v>
      </c>
      <c r="R14" s="42">
        <f>IF(Q14="","",SUMIF('BM2'!$A:$A,VLOOKUP(Q14,Légende!$J:$K,2,FALSE),'BM2'!$M:$M))</f>
        <v>0</v>
      </c>
      <c r="S14" s="15"/>
      <c r="T14" s="12" t="s">
        <v>165</v>
      </c>
      <c r="U14" s="42">
        <f>IF(T14="","",SUMIF('CF2'!$A:$A,VLOOKUP(T14,Légende!$J:$K,2,FALSE),'CF2'!$M:$M))</f>
        <v>117</v>
      </c>
      <c r="V14" s="12" t="s">
        <v>28</v>
      </c>
      <c r="W14" s="42">
        <f>IF(V14="","",SUMIF('CM2'!$A:$A,VLOOKUP(V14,Légende!$J:$K,2,FALSE),'CM2'!$M:$M))</f>
        <v>0</v>
      </c>
      <c r="X14" s="12" t="s">
        <v>28</v>
      </c>
      <c r="Y14" s="42">
        <f>IF(X14="","",SUMIF('JF2'!$A:$A,VLOOKUP(X14,Légende!$J:$K,2,FALSE),'JF2'!$M:$M))</f>
        <v>0</v>
      </c>
      <c r="Z14" s="12" t="s">
        <v>28</v>
      </c>
      <c r="AA14" s="42">
        <f>IF(Z14="","",SUMIF('JM2'!$A:$A,VLOOKUP(Z14,Légende!$J:$K,2,FALSE),'JM2'!$M:$M))</f>
        <v>27</v>
      </c>
    </row>
    <row r="15" spans="1:27" ht="16.5" thickBot="1" x14ac:dyDescent="0.3">
      <c r="A15" s="303"/>
      <c r="B15" s="296"/>
      <c r="C15" s="308"/>
      <c r="D15" s="8"/>
      <c r="E15" s="306"/>
      <c r="F15" s="309"/>
      <c r="G15" s="310"/>
      <c r="H15" s="8"/>
      <c r="I15" s="306"/>
      <c r="J15" s="309"/>
      <c r="K15" s="310"/>
      <c r="L15" s="8"/>
      <c r="N15" s="47" t="s">
        <v>160</v>
      </c>
      <c r="O15" s="43">
        <f>IF(N15="","",SUMIF('BF2'!$A:$A,VLOOKUP(N15,Légende!$J:$K,2,FALSE),'BF2'!$M:$M))</f>
        <v>0</v>
      </c>
      <c r="P15" s="143"/>
      <c r="Q15" s="141" t="s">
        <v>160</v>
      </c>
      <c r="R15" s="43">
        <f>IF(Q15="","",SUMIF('BM2'!$A:$A,VLOOKUP(Q15,Légende!$J:$K,2,FALSE),'BM2'!$M:$M))</f>
        <v>0</v>
      </c>
      <c r="S15" s="15"/>
      <c r="T15" s="12" t="s">
        <v>142</v>
      </c>
      <c r="U15" s="42">
        <f>IF(T15="","",SUMIF('CF2'!$A:$A,VLOOKUP(T15,Légende!$J:$K,2,FALSE),'CF2'!$M:$M))</f>
        <v>0</v>
      </c>
      <c r="V15" s="141" t="s">
        <v>160</v>
      </c>
      <c r="W15" s="78">
        <f>IF(V15="","",SUMIF('CM2'!$A:$A,VLOOKUP(V15,Légende!$J:$K,2,FALSE),'CM2'!$M:$M))</f>
        <v>61</v>
      </c>
      <c r="X15" s="141" t="s">
        <v>160</v>
      </c>
      <c r="Y15" s="78">
        <f>IF(X15="","",SUMIF('JF2'!$A:$A,VLOOKUP(X15,Légende!$J:$K,2,FALSE),'JF2'!$M:$M))</f>
        <v>0</v>
      </c>
      <c r="Z15" s="141" t="s">
        <v>160</v>
      </c>
      <c r="AA15" s="78">
        <f>IF(Z15="","",SUMIF('JM2'!$A:$A,VLOOKUP(Z15,Légende!$J:$K,2,FALSE),'JM2'!$M:$M))</f>
        <v>0</v>
      </c>
    </row>
    <row r="16" spans="1:27" ht="17.25" customHeight="1" thickBot="1" x14ac:dyDescent="0.25">
      <c r="A16" s="297" t="s">
        <v>31</v>
      </c>
      <c r="B16" s="311"/>
      <c r="C16" s="312"/>
      <c r="D16" s="13" t="s">
        <v>26</v>
      </c>
      <c r="E16" s="297" t="s">
        <v>32</v>
      </c>
      <c r="F16" s="298"/>
      <c r="G16" s="299"/>
      <c r="H16" s="13" t="s">
        <v>26</v>
      </c>
      <c r="I16" s="297" t="s">
        <v>33</v>
      </c>
      <c r="J16" s="298"/>
      <c r="K16" s="299"/>
      <c r="L16" s="13" t="s">
        <v>26</v>
      </c>
    </row>
    <row r="17" spans="1:26" ht="15.75" customHeight="1" x14ac:dyDescent="0.25">
      <c r="A17" s="303"/>
      <c r="B17" s="296"/>
      <c r="C17" s="296"/>
      <c r="D17" s="7"/>
      <c r="E17" s="325"/>
      <c r="F17" s="326"/>
      <c r="G17" s="327"/>
      <c r="H17" s="7"/>
      <c r="I17" s="325"/>
      <c r="J17" s="326"/>
      <c r="K17" s="327"/>
      <c r="L17" s="7"/>
      <c r="N17" s="44" t="s">
        <v>126</v>
      </c>
      <c r="O17" s="15"/>
      <c r="P17" s="15"/>
      <c r="Q17" s="3" t="s">
        <v>154</v>
      </c>
    </row>
    <row r="18" spans="1:26" ht="15.75" x14ac:dyDescent="0.25">
      <c r="A18" s="12"/>
      <c r="B18" s="3"/>
      <c r="C18" s="17"/>
      <c r="D18" s="7"/>
      <c r="E18" s="303"/>
      <c r="F18" s="301"/>
      <c r="G18" s="302"/>
      <c r="H18" s="7"/>
      <c r="I18" s="303"/>
      <c r="J18" s="301"/>
      <c r="K18" s="302"/>
      <c r="L18" s="7"/>
      <c r="M18" s="314" t="s">
        <v>101</v>
      </c>
      <c r="N18" s="314"/>
      <c r="O18" s="314"/>
      <c r="P18" s="314"/>
      <c r="Q18" s="314"/>
      <c r="R18" s="314"/>
      <c r="S18" s="314"/>
      <c r="T18" s="314"/>
    </row>
    <row r="19" spans="1:26" ht="15.75" x14ac:dyDescent="0.25">
      <c r="A19" s="303"/>
      <c r="B19" s="296"/>
      <c r="C19" s="296"/>
      <c r="D19" s="7"/>
      <c r="E19" s="300"/>
      <c r="F19" s="301"/>
      <c r="G19" s="302"/>
      <c r="H19" s="7"/>
      <c r="I19" s="303"/>
      <c r="J19" s="301"/>
      <c r="K19" s="302"/>
      <c r="L19" s="7"/>
    </row>
    <row r="20" spans="1:26" ht="15.75" x14ac:dyDescent="0.25">
      <c r="A20" s="303" t="s">
        <v>22</v>
      </c>
      <c r="B20" s="296"/>
      <c r="C20" s="308"/>
      <c r="D20" s="7"/>
      <c r="E20" s="12"/>
      <c r="F20" s="3"/>
      <c r="G20" s="17"/>
      <c r="H20" s="7"/>
      <c r="I20" s="24"/>
      <c r="K20" s="41"/>
      <c r="L20" s="7"/>
    </row>
    <row r="21" spans="1:26" ht="15.75" x14ac:dyDescent="0.25">
      <c r="A21" s="303"/>
      <c r="B21" s="296"/>
      <c r="C21" s="308"/>
      <c r="D21" s="7"/>
      <c r="E21" s="300"/>
      <c r="F21" s="301"/>
      <c r="G21" s="302"/>
      <c r="H21" s="7"/>
      <c r="I21" s="12"/>
      <c r="J21" s="3"/>
      <c r="K21" s="17"/>
      <c r="L21" s="7"/>
    </row>
    <row r="22" spans="1:26" ht="15.75" x14ac:dyDescent="0.25">
      <c r="A22" s="12"/>
      <c r="B22" s="3"/>
      <c r="C22" s="17"/>
      <c r="D22" s="7"/>
      <c r="E22" s="303"/>
      <c r="F22" s="301"/>
      <c r="G22" s="302"/>
      <c r="H22" s="7"/>
      <c r="I22" s="12"/>
      <c r="K22" s="41"/>
      <c r="L22" s="7"/>
    </row>
    <row r="23" spans="1:26" ht="15.75" x14ac:dyDescent="0.25">
      <c r="A23" s="24"/>
      <c r="B23" s="23"/>
      <c r="C23" s="25"/>
      <c r="D23" s="7"/>
      <c r="E23" s="300"/>
      <c r="F23" s="301"/>
      <c r="G23" s="302"/>
      <c r="H23" s="7"/>
      <c r="I23" s="24"/>
      <c r="J23" s="23"/>
      <c r="K23" s="25"/>
      <c r="L23" s="7"/>
    </row>
    <row r="24" spans="1:26" ht="15.75" x14ac:dyDescent="0.25">
      <c r="A24" s="12"/>
      <c r="B24" s="3"/>
      <c r="C24" s="3"/>
      <c r="D24" s="7"/>
      <c r="E24" s="300"/>
      <c r="F24" s="301"/>
      <c r="G24" s="302"/>
      <c r="H24" s="7"/>
      <c r="I24" s="12"/>
      <c r="K24" s="41"/>
      <c r="L24" s="7"/>
    </row>
    <row r="25" spans="1:26" ht="15.75" x14ac:dyDescent="0.25">
      <c r="A25" s="300" t="s">
        <v>24</v>
      </c>
      <c r="B25" s="304"/>
      <c r="C25" s="305"/>
      <c r="D25" s="7"/>
      <c r="E25" s="303"/>
      <c r="F25" s="301"/>
      <c r="G25" s="302"/>
      <c r="H25" s="7"/>
      <c r="I25" s="12"/>
      <c r="K25" s="41"/>
      <c r="L25" s="7"/>
    </row>
    <row r="26" spans="1:26" ht="15.75" x14ac:dyDescent="0.25">
      <c r="A26" s="303"/>
      <c r="B26" s="296"/>
      <c r="C26" s="308"/>
      <c r="D26" s="7"/>
      <c r="E26" s="303"/>
      <c r="F26" s="301"/>
      <c r="G26" s="302"/>
      <c r="H26" s="8"/>
      <c r="I26" s="303"/>
      <c r="J26" s="301"/>
      <c r="K26" s="302"/>
      <c r="L26" s="7"/>
    </row>
    <row r="27" spans="1:26" ht="15.75" x14ac:dyDescent="0.25">
      <c r="A27" s="303"/>
      <c r="B27" s="296"/>
      <c r="C27" s="308"/>
      <c r="D27" s="7"/>
      <c r="E27" s="303"/>
      <c r="F27" s="301"/>
      <c r="G27" s="302"/>
      <c r="H27" s="8"/>
      <c r="I27" s="303"/>
      <c r="J27" s="301"/>
      <c r="K27" s="302"/>
      <c r="L27" s="8"/>
    </row>
    <row r="28" spans="1:26" ht="15.75" x14ac:dyDescent="0.25">
      <c r="A28" s="303"/>
      <c r="B28" s="296"/>
      <c r="C28" s="308"/>
      <c r="D28" s="7"/>
      <c r="E28" s="303"/>
      <c r="F28" s="301"/>
      <c r="G28" s="302"/>
      <c r="H28" s="8"/>
      <c r="I28" s="303"/>
      <c r="J28" s="301"/>
      <c r="K28" s="302"/>
      <c r="L28" s="8"/>
      <c r="N28" s="3"/>
      <c r="O28" s="15"/>
      <c r="P28" s="15"/>
      <c r="Q28" s="3"/>
      <c r="R28" s="15"/>
      <c r="S28" s="15"/>
      <c r="T28" s="3"/>
      <c r="U28" s="15"/>
      <c r="V28" s="3"/>
      <c r="X28" s="3"/>
      <c r="Z28" s="3"/>
    </row>
    <row r="29" spans="1:26" ht="16.5" thickBot="1" x14ac:dyDescent="0.3">
      <c r="A29" s="306"/>
      <c r="B29" s="307"/>
      <c r="C29" s="307"/>
      <c r="D29" s="14"/>
      <c r="E29" s="306"/>
      <c r="F29" s="309"/>
      <c r="G29" s="310"/>
      <c r="H29" s="14"/>
      <c r="I29" s="306"/>
      <c r="J29" s="309"/>
      <c r="K29" s="310"/>
      <c r="L29" s="14"/>
      <c r="R29" s="15"/>
      <c r="S29" s="15"/>
      <c r="T29" s="3"/>
      <c r="U29" s="15"/>
      <c r="V29" s="3"/>
      <c r="X29" s="3"/>
      <c r="Z29" s="3"/>
    </row>
    <row r="30" spans="1:26" ht="12.75" customHeight="1" x14ac:dyDescent="0.25">
      <c r="A30" s="296"/>
      <c r="B30" s="296"/>
      <c r="C30" s="296"/>
      <c r="D30" s="10"/>
      <c r="E30" s="313"/>
      <c r="F30" s="313"/>
      <c r="G30" s="11"/>
      <c r="H30" s="10"/>
      <c r="I30" s="313"/>
      <c r="J30" s="313"/>
      <c r="K30" s="11"/>
      <c r="L30" s="10"/>
      <c r="N30" s="3"/>
      <c r="O30" s="3"/>
      <c r="P30" s="3"/>
      <c r="Q30" s="3"/>
      <c r="R30" s="3"/>
      <c r="S30" s="3"/>
      <c r="T30" s="3"/>
      <c r="U30" s="3"/>
      <c r="V30" s="3"/>
      <c r="X30" s="3"/>
      <c r="Z30" s="3"/>
    </row>
    <row r="31" spans="1:26" ht="15.75" customHeight="1" x14ac:dyDescent="0.25">
      <c r="A31" s="316"/>
      <c r="B31" s="316"/>
      <c r="C31" s="316"/>
      <c r="D31" s="316"/>
      <c r="E31" s="316"/>
      <c r="F31" s="316"/>
      <c r="G31" s="316"/>
      <c r="H31" s="316"/>
      <c r="I31" s="316"/>
      <c r="J31" s="316"/>
      <c r="K31" s="316"/>
      <c r="L31" s="316"/>
      <c r="N31" s="3"/>
      <c r="O31" s="3"/>
      <c r="P31" s="3"/>
      <c r="Q31" s="3"/>
      <c r="R31" s="3"/>
      <c r="S31" s="3"/>
      <c r="T31" s="3"/>
      <c r="U31" s="3"/>
      <c r="V31" s="3"/>
      <c r="X31" s="3"/>
      <c r="Z31" s="3"/>
    </row>
    <row r="32" spans="1:26" ht="15.75" customHeight="1" x14ac:dyDescent="0.25">
      <c r="A32" s="296"/>
      <c r="B32" s="296"/>
      <c r="C32" s="296"/>
      <c r="D32" s="10"/>
      <c r="E32" s="296"/>
      <c r="F32" s="296"/>
      <c r="G32" s="11"/>
      <c r="H32" s="10"/>
      <c r="I32" s="296"/>
      <c r="J32" s="296"/>
      <c r="K32" s="9"/>
      <c r="L32" s="10"/>
      <c r="N32" s="3"/>
      <c r="O32" s="3"/>
      <c r="P32" s="3"/>
      <c r="Q32" s="3"/>
      <c r="R32" s="3"/>
      <c r="S32" s="3"/>
      <c r="T32" s="3"/>
      <c r="U32" s="3"/>
      <c r="V32" s="3"/>
      <c r="X32" s="3"/>
      <c r="Z32" s="3"/>
    </row>
    <row r="33" spans="1:26" ht="15.75" customHeight="1" x14ac:dyDescent="0.25">
      <c r="A33" s="296" t="s">
        <v>101</v>
      </c>
      <c r="B33" s="296"/>
      <c r="C33" s="296"/>
      <c r="D33" s="296"/>
      <c r="E33" s="296"/>
      <c r="F33" s="296"/>
      <c r="G33" s="296"/>
      <c r="H33" s="296"/>
      <c r="I33" s="296"/>
      <c r="J33" s="296"/>
      <c r="K33" s="296"/>
      <c r="L33" s="296"/>
    </row>
    <row r="34" spans="1:26" ht="15.75" customHeight="1" x14ac:dyDescent="0.25">
      <c r="A34" s="296"/>
      <c r="B34" s="296"/>
      <c r="C34" s="296"/>
      <c r="D34" s="10"/>
      <c r="E34" s="296"/>
      <c r="F34" s="296"/>
      <c r="G34" s="11"/>
      <c r="H34" s="10"/>
      <c r="I34" s="296"/>
      <c r="J34" s="296"/>
      <c r="K34" s="11"/>
      <c r="L34" s="10"/>
      <c r="N34" s="3"/>
      <c r="O34" s="3"/>
      <c r="P34" s="3"/>
      <c r="Q34" s="3"/>
      <c r="R34" s="3"/>
      <c r="S34" s="3"/>
      <c r="T34" s="3"/>
      <c r="U34" s="3"/>
      <c r="V34" s="3"/>
      <c r="X34" s="3"/>
      <c r="Z34" s="3"/>
    </row>
    <row r="35" spans="1:26" ht="15.75" customHeight="1" x14ac:dyDescent="0.25">
      <c r="A35" s="314" t="s">
        <v>122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14"/>
      <c r="L35" s="314"/>
      <c r="N35" s="314"/>
      <c r="O35" s="314"/>
      <c r="P35" s="314"/>
      <c r="Q35" s="314"/>
      <c r="R35" s="314"/>
      <c r="S35" s="314"/>
      <c r="T35" s="314"/>
      <c r="U35" s="314"/>
    </row>
    <row r="36" spans="1:26" ht="15.75" customHeight="1" x14ac:dyDescent="0.25">
      <c r="A36" s="296"/>
      <c r="B36" s="296"/>
      <c r="C36" s="296"/>
      <c r="D36" s="10"/>
      <c r="E36" s="296" t="s">
        <v>120</v>
      </c>
      <c r="F36" s="296"/>
      <c r="G36" s="296"/>
      <c r="H36" s="296"/>
      <c r="I36" s="296"/>
      <c r="J36" s="296"/>
      <c r="K36" s="9"/>
      <c r="L36" s="10"/>
      <c r="N36" s="314"/>
      <c r="O36" s="314"/>
      <c r="P36" s="314"/>
      <c r="Q36" s="314"/>
      <c r="R36" s="314"/>
      <c r="S36" s="314"/>
      <c r="T36" s="314"/>
      <c r="U36" s="314"/>
    </row>
    <row r="37" spans="1:26" ht="15.75" customHeight="1" x14ac:dyDescent="0.25">
      <c r="A37" s="296"/>
      <c r="B37" s="296"/>
      <c r="C37" s="296"/>
      <c r="D37" s="10"/>
      <c r="E37" s="296"/>
      <c r="F37" s="296"/>
      <c r="G37" s="296"/>
      <c r="H37" s="296"/>
      <c r="I37" s="296"/>
      <c r="J37" s="296"/>
      <c r="K37" s="9"/>
      <c r="L37" s="10"/>
      <c r="N37" s="3"/>
      <c r="O37" s="3"/>
      <c r="P37" s="3"/>
      <c r="Q37" s="3"/>
      <c r="R37" s="3"/>
      <c r="S37" s="3"/>
      <c r="T37" s="3"/>
      <c r="U37" s="3"/>
      <c r="V37" s="3"/>
      <c r="X37" s="3"/>
      <c r="Z37" s="3"/>
    </row>
    <row r="38" spans="1:26" ht="15.75" customHeight="1" x14ac:dyDescent="0.25">
      <c r="A38" s="296"/>
      <c r="B38" s="296"/>
      <c r="C38" s="296"/>
      <c r="D38" s="10"/>
      <c r="E38" s="296"/>
      <c r="F38" s="296"/>
      <c r="G38" s="9"/>
      <c r="H38" s="10"/>
      <c r="I38" s="304"/>
      <c r="J38" s="304"/>
      <c r="K38" s="11"/>
      <c r="L38" s="10"/>
      <c r="N38" s="3"/>
      <c r="O38" s="3"/>
      <c r="P38" s="3"/>
      <c r="Q38" s="3"/>
      <c r="R38" s="3"/>
      <c r="S38" s="3"/>
      <c r="T38" s="3"/>
      <c r="U38" s="3"/>
      <c r="V38" s="3"/>
      <c r="X38" s="3"/>
      <c r="Z38" s="3"/>
    </row>
    <row r="39" spans="1:26" ht="15.75" customHeight="1" x14ac:dyDescent="0.25">
      <c r="A39" s="296"/>
      <c r="B39" s="296"/>
      <c r="C39" s="296"/>
      <c r="D39" s="10"/>
      <c r="E39" s="296"/>
      <c r="F39" s="296"/>
      <c r="G39" s="9"/>
      <c r="H39" s="10"/>
      <c r="I39" s="3"/>
      <c r="J39" s="3"/>
      <c r="K39" s="9"/>
      <c r="L39" s="10"/>
      <c r="N39" s="3"/>
      <c r="O39" s="3"/>
      <c r="P39" s="3"/>
      <c r="Q39" s="3"/>
      <c r="R39" s="3"/>
      <c r="S39" s="3"/>
      <c r="T39" s="3"/>
      <c r="U39" s="3"/>
      <c r="V39" s="3"/>
      <c r="X39" s="3"/>
      <c r="Z39" s="3"/>
    </row>
    <row r="40" spans="1:26" ht="15.75" customHeight="1" x14ac:dyDescent="0.25">
      <c r="A40" s="296"/>
      <c r="B40" s="296"/>
      <c r="C40" s="296"/>
      <c r="D40" s="10"/>
      <c r="E40" s="296"/>
      <c r="F40" s="296"/>
      <c r="G40" s="9"/>
      <c r="H40" s="10"/>
      <c r="I40" s="3"/>
      <c r="J40" s="3"/>
      <c r="K40" s="9"/>
      <c r="L40" s="10"/>
      <c r="N40" s="3"/>
      <c r="O40" s="3"/>
      <c r="P40" s="3"/>
      <c r="Q40" s="3"/>
      <c r="R40" s="3"/>
      <c r="S40" s="3"/>
      <c r="T40" s="3"/>
      <c r="U40" s="3"/>
      <c r="V40" s="3"/>
      <c r="X40" s="3"/>
      <c r="Z40" s="3"/>
    </row>
    <row r="41" spans="1:26" ht="15.75" customHeight="1" x14ac:dyDescent="0.25">
      <c r="A41" s="296"/>
      <c r="B41" s="296"/>
      <c r="C41" s="296"/>
      <c r="D41" s="10"/>
      <c r="E41" s="296"/>
      <c r="F41" s="296"/>
      <c r="G41" s="9"/>
      <c r="H41" s="10"/>
      <c r="I41" s="3"/>
      <c r="J41" s="3"/>
      <c r="K41" s="9"/>
      <c r="L41" s="10"/>
      <c r="N41" s="3"/>
      <c r="O41" s="3"/>
      <c r="P41" s="3"/>
      <c r="Q41" s="3"/>
      <c r="R41" s="3"/>
      <c r="S41" s="3"/>
      <c r="T41" s="3"/>
      <c r="U41" s="3"/>
      <c r="V41" s="3"/>
      <c r="X41" s="3"/>
      <c r="Z41" s="3"/>
    </row>
    <row r="42" spans="1:26" ht="15.75" customHeight="1" x14ac:dyDescent="0.25">
      <c r="A42" s="296"/>
      <c r="B42" s="296"/>
      <c r="C42" s="296"/>
      <c r="D42" s="2"/>
      <c r="E42" s="296"/>
      <c r="F42" s="296"/>
      <c r="G42" s="11"/>
      <c r="H42" s="10"/>
      <c r="I42" s="3"/>
      <c r="J42" s="3"/>
      <c r="L42" s="4"/>
      <c r="N42" s="3"/>
      <c r="O42" s="3"/>
      <c r="P42" s="3"/>
      <c r="Q42" s="3"/>
      <c r="R42" s="3"/>
      <c r="S42" s="3"/>
      <c r="T42" s="3"/>
      <c r="U42" s="3"/>
      <c r="V42" s="3"/>
      <c r="X42" s="3"/>
      <c r="Z42" s="3"/>
    </row>
    <row r="43" spans="1:26" ht="12.75" customHeight="1" x14ac:dyDescent="0.25">
      <c r="A43" s="296"/>
      <c r="B43" s="296"/>
      <c r="C43" s="296"/>
      <c r="D43" s="2"/>
      <c r="E43" s="296"/>
      <c r="F43" s="296"/>
      <c r="G43" s="11"/>
      <c r="H43" s="10"/>
      <c r="I43" s="3"/>
      <c r="J43" s="3"/>
      <c r="L43" s="4"/>
      <c r="N43" s="3"/>
      <c r="O43" s="3"/>
      <c r="P43" s="3"/>
      <c r="Q43" s="3"/>
      <c r="R43" s="3"/>
      <c r="S43" s="3"/>
      <c r="T43" s="3"/>
      <c r="U43" s="3"/>
      <c r="V43" s="3"/>
      <c r="X43" s="3"/>
      <c r="Z43" s="3"/>
    </row>
    <row r="44" spans="1:26" ht="12.75" customHeight="1" x14ac:dyDescent="0.25">
      <c r="A44" s="296"/>
      <c r="B44" s="296"/>
      <c r="C44" s="296"/>
      <c r="D44" s="2"/>
      <c r="E44" s="296"/>
      <c r="F44" s="296"/>
      <c r="G44" s="11"/>
      <c r="H44" s="10"/>
      <c r="I44" s="3"/>
      <c r="J44" s="3"/>
      <c r="L44" s="4"/>
      <c r="N44" s="3"/>
      <c r="O44" s="3"/>
      <c r="P44" s="3"/>
      <c r="Q44" s="3"/>
      <c r="R44" s="3"/>
      <c r="S44" s="3"/>
      <c r="T44" s="3"/>
      <c r="U44" s="3"/>
      <c r="V44" s="3"/>
      <c r="X44" s="3"/>
      <c r="Z44" s="3"/>
    </row>
    <row r="45" spans="1:26" ht="12.75" customHeight="1" x14ac:dyDescent="0.25">
      <c r="A45" s="296"/>
      <c r="B45" s="296"/>
      <c r="C45" s="296"/>
      <c r="D45" s="2"/>
      <c r="E45" s="296"/>
      <c r="F45" s="296"/>
      <c r="G45" s="11"/>
      <c r="H45" s="10"/>
      <c r="I45" s="3"/>
      <c r="J45" s="3"/>
      <c r="L45" s="4"/>
    </row>
    <row r="46" spans="1:26" ht="12.75" customHeight="1" x14ac:dyDescent="0.25">
      <c r="A46" s="296"/>
      <c r="B46" s="296"/>
      <c r="C46" s="296"/>
      <c r="D46" s="2"/>
      <c r="E46" s="296"/>
      <c r="F46" s="296"/>
      <c r="G46" s="11"/>
      <c r="H46" s="10"/>
      <c r="I46" s="3"/>
      <c r="J46" s="3"/>
      <c r="L46" s="4"/>
    </row>
    <row r="47" spans="1:26" ht="12.75" customHeight="1" x14ac:dyDescent="0.25">
      <c r="A47" s="296"/>
      <c r="B47" s="296"/>
      <c r="C47" s="296"/>
      <c r="D47" s="2"/>
      <c r="E47" s="296"/>
      <c r="F47" s="296"/>
      <c r="G47" s="9"/>
      <c r="H47" s="10"/>
      <c r="I47" s="3"/>
      <c r="J47" s="3"/>
      <c r="L47" s="4"/>
    </row>
    <row r="48" spans="1:26" ht="12.75" customHeight="1" x14ac:dyDescent="0.25">
      <c r="A48" s="3"/>
      <c r="B48" s="3"/>
      <c r="C48" s="3"/>
      <c r="D48" s="2"/>
      <c r="E48" s="296"/>
      <c r="F48" s="296"/>
      <c r="G48" s="9"/>
      <c r="H48" s="10"/>
      <c r="I48" s="3"/>
      <c r="J48" s="3"/>
      <c r="L48" s="4"/>
    </row>
    <row r="49" spans="1:26" ht="12.75" customHeight="1" x14ac:dyDescent="0.25">
      <c r="A49" s="3"/>
      <c r="B49" s="3"/>
      <c r="C49" s="3"/>
      <c r="D49" s="2"/>
      <c r="E49" s="3"/>
      <c r="F49" s="3"/>
      <c r="G49" s="3"/>
      <c r="H49" s="2"/>
      <c r="I49" s="3"/>
      <c r="J49" s="3"/>
      <c r="L49" s="4"/>
      <c r="O49" s="5" t="e">
        <f>VLOOKUP("x",Légende!G3:J28,4,FALSE)</f>
        <v>#N/A</v>
      </c>
      <c r="P49" s="5"/>
    </row>
    <row r="50" spans="1:26" ht="12.75" customHeight="1" x14ac:dyDescent="0.25">
      <c r="A50" s="296"/>
      <c r="B50" s="296"/>
      <c r="C50" s="3"/>
      <c r="D50" s="315"/>
      <c r="E50" s="296"/>
      <c r="F50" s="296"/>
      <c r="G50" s="3"/>
      <c r="H50" s="2"/>
      <c r="I50" s="296"/>
      <c r="J50" s="296"/>
      <c r="L50" s="4"/>
    </row>
    <row r="51" spans="1:26" ht="12.75" customHeight="1" x14ac:dyDescent="0.25">
      <c r="A51" s="296"/>
      <c r="B51" s="296"/>
      <c r="C51" s="3"/>
      <c r="D51" s="315"/>
      <c r="E51" s="296"/>
      <c r="F51" s="296"/>
      <c r="G51" s="3"/>
      <c r="H51" s="2"/>
      <c r="I51" s="296"/>
      <c r="J51" s="296"/>
      <c r="L51" s="4"/>
    </row>
    <row r="52" spans="1:26" ht="12.75" customHeight="1" x14ac:dyDescent="0.25">
      <c r="A52" s="296"/>
      <c r="B52" s="296"/>
      <c r="C52" s="3"/>
      <c r="D52" s="315"/>
      <c r="E52" s="296"/>
      <c r="F52" s="296"/>
      <c r="G52" s="3"/>
      <c r="H52" s="2"/>
      <c r="I52" s="296"/>
      <c r="J52" s="296"/>
      <c r="L52" s="4"/>
    </row>
    <row r="53" spans="1:26" ht="12.75" customHeight="1" x14ac:dyDescent="0.25">
      <c r="A53" s="3"/>
      <c r="B53" s="3"/>
      <c r="C53" s="3"/>
      <c r="D53" s="315"/>
      <c r="E53" s="3"/>
      <c r="F53" s="3"/>
      <c r="G53" s="3"/>
      <c r="H53" s="3"/>
      <c r="I53" s="3"/>
      <c r="J53" s="5"/>
    </row>
    <row r="54" spans="1:26" ht="12.75" customHeight="1" x14ac:dyDescent="0.2">
      <c r="A54" s="1"/>
      <c r="B54" s="1"/>
      <c r="C54" s="1"/>
      <c r="D54" s="315"/>
      <c r="E54" s="1"/>
      <c r="F54" s="1"/>
      <c r="G54" s="1"/>
      <c r="H54" s="1"/>
      <c r="I54" s="1"/>
      <c r="Q54" s="39" t="s">
        <v>362</v>
      </c>
      <c r="R54" s="39"/>
      <c r="S54" s="39"/>
      <c r="T54" s="39" t="s">
        <v>363</v>
      </c>
      <c r="V54" s="39"/>
      <c r="X54" s="39"/>
      <c r="Z54" s="39"/>
    </row>
    <row r="55" spans="1:26" ht="12.75" customHeight="1" x14ac:dyDescent="0.2">
      <c r="A55" s="1"/>
      <c r="B55" s="1"/>
      <c r="C55" s="1"/>
      <c r="D55" s="315"/>
      <c r="E55" s="1"/>
      <c r="F55" s="1"/>
      <c r="G55" s="1"/>
      <c r="H55" s="1"/>
      <c r="I55" s="1"/>
      <c r="N55" t="s">
        <v>30</v>
      </c>
      <c r="Q55">
        <f>SUM(BM_2)</f>
        <v>1011</v>
      </c>
      <c r="T55">
        <f>SUM('BM2'!M:M)</f>
        <v>3800</v>
      </c>
      <c r="V55">
        <f t="shared" ref="V55:V60" si="0">IF(Q55=T55,"OK",Q55-T55)</f>
        <v>-2789</v>
      </c>
    </row>
    <row r="56" spans="1:26" ht="12.75" customHeight="1" x14ac:dyDescent="0.2">
      <c r="A56" s="1"/>
      <c r="B56" s="1"/>
      <c r="C56" s="1"/>
      <c r="D56" s="315"/>
      <c r="E56" s="1"/>
      <c r="F56" s="1"/>
      <c r="G56" s="1"/>
      <c r="H56" s="1"/>
      <c r="I56" s="1"/>
      <c r="N56" t="s">
        <v>29</v>
      </c>
      <c r="Q56">
        <f>SUM(BF_2)</f>
        <v>202</v>
      </c>
      <c r="T56">
        <f>SUM('BF2'!M:M)</f>
        <v>1820</v>
      </c>
      <c r="V56">
        <f t="shared" si="0"/>
        <v>-1618</v>
      </c>
    </row>
    <row r="57" spans="1:26" ht="12.75" customHeight="1" x14ac:dyDescent="0.2">
      <c r="A57" s="1"/>
      <c r="B57" s="1"/>
      <c r="C57" s="1"/>
      <c r="D57" s="315"/>
      <c r="E57" s="1"/>
      <c r="F57" s="1"/>
      <c r="G57" s="1"/>
      <c r="H57" s="1"/>
      <c r="I57" s="1"/>
      <c r="N57" t="s">
        <v>31</v>
      </c>
      <c r="Q57">
        <f>SUM(CM_2)</f>
        <v>753</v>
      </c>
      <c r="T57">
        <f>SUM('CM2'!M:M)</f>
        <v>3248</v>
      </c>
      <c r="V57">
        <f t="shared" si="0"/>
        <v>-2495</v>
      </c>
    </row>
    <row r="58" spans="1:26" ht="12.75" customHeight="1" x14ac:dyDescent="0.2">
      <c r="A58" s="1"/>
      <c r="B58" s="1"/>
      <c r="C58" s="1"/>
      <c r="D58" s="2"/>
      <c r="E58" s="1"/>
      <c r="F58" s="1"/>
      <c r="G58" s="1"/>
      <c r="H58" s="1"/>
      <c r="I58" s="1"/>
      <c r="N58" t="s">
        <v>27</v>
      </c>
      <c r="Q58">
        <f>SUM(CF_2)</f>
        <v>597</v>
      </c>
      <c r="T58">
        <f>SUM('CF2'!M:M)</f>
        <v>2002</v>
      </c>
      <c r="V58">
        <f t="shared" si="0"/>
        <v>-1405</v>
      </c>
    </row>
    <row r="59" spans="1:26" ht="12.75" customHeight="1" x14ac:dyDescent="0.2">
      <c r="A59" s="1"/>
      <c r="B59" s="1"/>
      <c r="C59" s="1"/>
      <c r="D59" s="2"/>
      <c r="E59" s="1"/>
      <c r="F59" s="1"/>
      <c r="G59" s="1"/>
      <c r="H59" s="1"/>
      <c r="I59" s="1"/>
      <c r="N59" t="s">
        <v>33</v>
      </c>
      <c r="Q59">
        <f>SUM(JM_2)</f>
        <v>193</v>
      </c>
      <c r="T59">
        <f>SUM('JM2'!M:M)</f>
        <v>966</v>
      </c>
      <c r="V59">
        <f t="shared" si="0"/>
        <v>-773</v>
      </c>
    </row>
    <row r="60" spans="1:26" ht="12.75" customHeight="1" x14ac:dyDescent="0.2">
      <c r="A60" s="1"/>
      <c r="B60" s="1"/>
      <c r="C60" s="1"/>
      <c r="D60" s="2"/>
      <c r="E60" s="1"/>
      <c r="F60" s="1"/>
      <c r="G60" s="1"/>
      <c r="H60" s="1"/>
      <c r="I60" s="1"/>
      <c r="N60" t="s">
        <v>32</v>
      </c>
      <c r="Q60">
        <f>SUM(JF_2)</f>
        <v>110</v>
      </c>
      <c r="T60">
        <f>SUM('JF2'!M:M)</f>
        <v>336</v>
      </c>
      <c r="V60">
        <f t="shared" si="0"/>
        <v>-226</v>
      </c>
    </row>
    <row r="61" spans="1:26" ht="12.75" customHeight="1" thickBot="1" x14ac:dyDescent="0.3">
      <c r="D61" s="3"/>
      <c r="Q61" s="121">
        <f>SUM(Q55:Q60)</f>
        <v>2866</v>
      </c>
      <c r="T61" s="121">
        <f>SUM(T55:T60)</f>
        <v>12172</v>
      </c>
      <c r="V61" s="121"/>
      <c r="X61" s="121"/>
      <c r="Z61" s="121"/>
    </row>
    <row r="62" spans="1:26" ht="12.75" customHeight="1" thickTop="1" x14ac:dyDescent="0.2">
      <c r="D62" s="1"/>
    </row>
    <row r="63" spans="1:26" ht="12.75" customHeight="1" x14ac:dyDescent="0.2">
      <c r="D63" s="1"/>
    </row>
    <row r="64" spans="1:26" ht="12.75" customHeight="1" x14ac:dyDescent="0.2">
      <c r="D64" s="1"/>
    </row>
    <row r="65" spans="4:4" ht="12.75" customHeight="1" x14ac:dyDescent="0.2">
      <c r="D65" s="1"/>
    </row>
    <row r="66" spans="4:4" ht="12.75" customHeight="1" x14ac:dyDescent="0.2">
      <c r="D66" s="1"/>
    </row>
    <row r="67" spans="4:4" ht="12.75" customHeight="1" x14ac:dyDescent="0.2">
      <c r="D67" s="1"/>
    </row>
    <row r="68" spans="4:4" ht="12.75" customHeight="1" x14ac:dyDescent="0.2">
      <c r="D68" s="1"/>
    </row>
  </sheetData>
  <autoFilter ref="Q5:R15" xr:uid="{00000000-0009-0000-0000-000012000000}"/>
  <sortState xmlns:xlrd2="http://schemas.microsoft.com/office/spreadsheetml/2017/richdata2" ref="T6:U16">
    <sortCondition ref="T5"/>
  </sortState>
  <mergeCells count="118">
    <mergeCell ref="A1:L1"/>
    <mergeCell ref="A2:L2"/>
    <mergeCell ref="A4:L4"/>
    <mergeCell ref="N1:AA1"/>
    <mergeCell ref="N2:AA2"/>
    <mergeCell ref="N3:AA3"/>
    <mergeCell ref="A6:C6"/>
    <mergeCell ref="E6:G6"/>
    <mergeCell ref="I6:K6"/>
    <mergeCell ref="N4:AA4"/>
    <mergeCell ref="E7:G7"/>
    <mergeCell ref="I7:K7"/>
    <mergeCell ref="A8:C8"/>
    <mergeCell ref="E8:G8"/>
    <mergeCell ref="I8:K8"/>
    <mergeCell ref="A5:C5"/>
    <mergeCell ref="E5:G5"/>
    <mergeCell ref="I5:K5"/>
    <mergeCell ref="A12:C12"/>
    <mergeCell ref="I12:K12"/>
    <mergeCell ref="A15:C15"/>
    <mergeCell ref="E15:G15"/>
    <mergeCell ref="I15:K15"/>
    <mergeCell ref="A13:C13"/>
    <mergeCell ref="I13:K13"/>
    <mergeCell ref="A14:C14"/>
    <mergeCell ref="E14:G14"/>
    <mergeCell ref="I14:K14"/>
    <mergeCell ref="I9:K9"/>
    <mergeCell ref="A10:C10"/>
    <mergeCell ref="E10:G10"/>
    <mergeCell ref="A11:C11"/>
    <mergeCell ref="E11:G11"/>
    <mergeCell ref="I11:K11"/>
    <mergeCell ref="E18:G18"/>
    <mergeCell ref="I18:K18"/>
    <mergeCell ref="A19:C19"/>
    <mergeCell ref="E19:G19"/>
    <mergeCell ref="I19:K19"/>
    <mergeCell ref="A20:C20"/>
    <mergeCell ref="A16:C16"/>
    <mergeCell ref="E16:G16"/>
    <mergeCell ref="I16:K16"/>
    <mergeCell ref="A17:C17"/>
    <mergeCell ref="E17:G17"/>
    <mergeCell ref="I17:K17"/>
    <mergeCell ref="A26:C26"/>
    <mergeCell ref="E26:G26"/>
    <mergeCell ref="I26:K26"/>
    <mergeCell ref="A27:C27"/>
    <mergeCell ref="E27:G27"/>
    <mergeCell ref="I27:K27"/>
    <mergeCell ref="A21:C21"/>
    <mergeCell ref="E21:G21"/>
    <mergeCell ref="E22:G22"/>
    <mergeCell ref="E23:G23"/>
    <mergeCell ref="E24:G24"/>
    <mergeCell ref="A25:C25"/>
    <mergeCell ref="E25:G25"/>
    <mergeCell ref="N36:U36"/>
    <mergeCell ref="A37:C37"/>
    <mergeCell ref="E37:H37"/>
    <mergeCell ref="I37:J37"/>
    <mergeCell ref="A33:L33"/>
    <mergeCell ref="M18:T18"/>
    <mergeCell ref="A34:C34"/>
    <mergeCell ref="E34:F34"/>
    <mergeCell ref="I34:J34"/>
    <mergeCell ref="A35:L35"/>
    <mergeCell ref="N35:U35"/>
    <mergeCell ref="A30:C30"/>
    <mergeCell ref="E30:F30"/>
    <mergeCell ref="I30:J30"/>
    <mergeCell ref="A31:L31"/>
    <mergeCell ref="A32:C32"/>
    <mergeCell ref="E32:F32"/>
    <mergeCell ref="I32:J32"/>
    <mergeCell ref="A28:C28"/>
    <mergeCell ref="E28:G28"/>
    <mergeCell ref="I28:K28"/>
    <mergeCell ref="A29:C29"/>
    <mergeCell ref="E29:G29"/>
    <mergeCell ref="I29:K29"/>
    <mergeCell ref="A38:C38"/>
    <mergeCell ref="E38:F38"/>
    <mergeCell ref="I38:J38"/>
    <mergeCell ref="A39:C39"/>
    <mergeCell ref="E39:F39"/>
    <mergeCell ref="A40:C40"/>
    <mergeCell ref="E40:F40"/>
    <mergeCell ref="A36:C36"/>
    <mergeCell ref="E36:H36"/>
    <mergeCell ref="I36:J36"/>
    <mergeCell ref="I50:J50"/>
    <mergeCell ref="A51:B51"/>
    <mergeCell ref="E51:F51"/>
    <mergeCell ref="I51:J51"/>
    <mergeCell ref="A52:B52"/>
    <mergeCell ref="E52:F52"/>
    <mergeCell ref="I52:J52"/>
    <mergeCell ref="A47:C47"/>
    <mergeCell ref="E47:F47"/>
    <mergeCell ref="E48:F48"/>
    <mergeCell ref="A50:B50"/>
    <mergeCell ref="D50:D57"/>
    <mergeCell ref="E50:F50"/>
    <mergeCell ref="A44:C44"/>
    <mergeCell ref="E44:F44"/>
    <mergeCell ref="A45:C45"/>
    <mergeCell ref="E45:F45"/>
    <mergeCell ref="A46:C46"/>
    <mergeCell ref="E46:F46"/>
    <mergeCell ref="A41:C41"/>
    <mergeCell ref="E41:F41"/>
    <mergeCell ref="A42:C42"/>
    <mergeCell ref="E42:F42"/>
    <mergeCell ref="A43:C43"/>
    <mergeCell ref="E43:F43"/>
  </mergeCells>
  <conditionalFormatting sqref="N6:V15">
    <cfRule type="expression" dxfId="1" priority="4" stopIfTrue="1">
      <formula>N6=$O$49</formula>
    </cfRule>
  </conditionalFormatting>
  <conditionalFormatting sqref="W6:W14 Y6:Y14 AA6:AA14 X6:X15 Z6:Z15">
    <cfRule type="expression" dxfId="0" priority="5" stopIfTrue="1">
      <formula>W6=$O$49</formula>
    </cfRule>
  </conditionalFormatting>
  <printOptions horizontalCentered="1" verticalCentered="1"/>
  <pageMargins left="0" right="0" top="0" bottom="0" header="0.51181102362204722" footer="0.51181102362204722"/>
  <pageSetup scale="70" orientation="landscape" r:id="rId1"/>
  <headerFooter alignWithMargins="0">
    <oddFooter>&amp;R&amp;6&amp;D (&amp;T)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1:E180"/>
  <sheetViews>
    <sheetView topLeftCell="A157" workbookViewId="0">
      <selection activeCell="E157" sqref="E1:E1048576"/>
    </sheetView>
  </sheetViews>
  <sheetFormatPr baseColWidth="10" defaultRowHeight="15" x14ac:dyDescent="0.2"/>
  <cols>
    <col min="2" max="2" width="27" style="1" bestFit="1" customWidth="1"/>
    <col min="3" max="4" width="20.42578125" bestFit="1" customWidth="1"/>
    <col min="5" max="5" width="11.42578125" style="118"/>
  </cols>
  <sheetData>
    <row r="1" spans="2:5" s="114" customFormat="1" ht="15.75" x14ac:dyDescent="0.25">
      <c r="B1" s="115" t="s">
        <v>360</v>
      </c>
      <c r="C1" s="116" t="s">
        <v>93</v>
      </c>
      <c r="D1" s="116" t="s">
        <v>42</v>
      </c>
      <c r="E1" s="117" t="s">
        <v>361</v>
      </c>
    </row>
    <row r="2" spans="2:5" x14ac:dyDescent="0.2">
      <c r="B2" s="110" t="s">
        <v>320</v>
      </c>
      <c r="C2" s="112" t="s">
        <v>30</v>
      </c>
      <c r="D2" t="s">
        <v>80</v>
      </c>
      <c r="E2" s="113" t="s">
        <v>90</v>
      </c>
    </row>
    <row r="3" spans="2:5" x14ac:dyDescent="0.2">
      <c r="B3" s="110" t="s">
        <v>321</v>
      </c>
      <c r="C3" s="112" t="s">
        <v>30</v>
      </c>
      <c r="D3" t="s">
        <v>80</v>
      </c>
      <c r="E3" s="113" t="s">
        <v>90</v>
      </c>
    </row>
    <row r="4" spans="2:5" x14ac:dyDescent="0.2">
      <c r="B4" s="110" t="s">
        <v>322</v>
      </c>
      <c r="C4" s="112" t="s">
        <v>30</v>
      </c>
      <c r="D4" t="s">
        <v>80</v>
      </c>
      <c r="E4" s="113" t="s">
        <v>90</v>
      </c>
    </row>
    <row r="5" spans="2:5" x14ac:dyDescent="0.2">
      <c r="B5" s="110" t="s">
        <v>323</v>
      </c>
      <c r="C5" s="112" t="s">
        <v>30</v>
      </c>
      <c r="D5" t="s">
        <v>80</v>
      </c>
      <c r="E5" s="113" t="s">
        <v>90</v>
      </c>
    </row>
    <row r="6" spans="2:5" x14ac:dyDescent="0.2">
      <c r="B6" s="110" t="s">
        <v>324</v>
      </c>
      <c r="C6" s="112" t="s">
        <v>30</v>
      </c>
      <c r="D6" t="s">
        <v>80</v>
      </c>
      <c r="E6" s="113" t="s">
        <v>90</v>
      </c>
    </row>
    <row r="7" spans="2:5" x14ac:dyDescent="0.2">
      <c r="B7" s="110" t="s">
        <v>325</v>
      </c>
      <c r="C7" s="112" t="s">
        <v>30</v>
      </c>
      <c r="D7" t="s">
        <v>80</v>
      </c>
      <c r="E7" s="113" t="s">
        <v>90</v>
      </c>
    </row>
    <row r="8" spans="2:5" x14ac:dyDescent="0.2">
      <c r="B8" s="110" t="s">
        <v>328</v>
      </c>
      <c r="C8" s="112" t="s">
        <v>30</v>
      </c>
      <c r="D8" t="s">
        <v>78</v>
      </c>
      <c r="E8" s="113" t="s">
        <v>86</v>
      </c>
    </row>
    <row r="9" spans="2:5" x14ac:dyDescent="0.2">
      <c r="B9" s="110" t="s">
        <v>329</v>
      </c>
      <c r="C9" s="112" t="s">
        <v>30</v>
      </c>
      <c r="D9" t="s">
        <v>78</v>
      </c>
      <c r="E9" s="113" t="s">
        <v>86</v>
      </c>
    </row>
    <row r="10" spans="2:5" x14ac:dyDescent="0.2">
      <c r="B10" s="110" t="s">
        <v>336</v>
      </c>
      <c r="C10" s="112" t="s">
        <v>30</v>
      </c>
      <c r="D10" t="s">
        <v>78</v>
      </c>
      <c r="E10" s="113" t="s">
        <v>86</v>
      </c>
    </row>
    <row r="11" spans="2:5" x14ac:dyDescent="0.2">
      <c r="B11" s="110" t="s">
        <v>330</v>
      </c>
      <c r="C11" s="112" t="s">
        <v>30</v>
      </c>
      <c r="D11" t="s">
        <v>78</v>
      </c>
      <c r="E11" s="113" t="s">
        <v>86</v>
      </c>
    </row>
    <row r="12" spans="2:5" x14ac:dyDescent="0.2">
      <c r="B12" s="110" t="s">
        <v>331</v>
      </c>
      <c r="C12" s="112" t="s">
        <v>30</v>
      </c>
      <c r="D12" t="s">
        <v>78</v>
      </c>
      <c r="E12" s="113" t="s">
        <v>86</v>
      </c>
    </row>
    <row r="13" spans="2:5" x14ac:dyDescent="0.2">
      <c r="B13" s="110" t="s">
        <v>332</v>
      </c>
      <c r="C13" s="112" t="s">
        <v>30</v>
      </c>
      <c r="D13" t="s">
        <v>78</v>
      </c>
      <c r="E13" s="113" t="s">
        <v>86</v>
      </c>
    </row>
    <row r="14" spans="2:5" x14ac:dyDescent="0.2">
      <c r="B14" s="110" t="s">
        <v>333</v>
      </c>
      <c r="C14" s="112" t="s">
        <v>30</v>
      </c>
      <c r="D14" t="s">
        <v>78</v>
      </c>
      <c r="E14" s="113" t="s">
        <v>86</v>
      </c>
    </row>
    <row r="15" spans="2:5" x14ac:dyDescent="0.2">
      <c r="B15" s="110" t="s">
        <v>334</v>
      </c>
      <c r="C15" s="112" t="s">
        <v>30</v>
      </c>
      <c r="D15" t="s">
        <v>78</v>
      </c>
      <c r="E15" s="113" t="s">
        <v>86</v>
      </c>
    </row>
    <row r="16" spans="2:5" x14ac:dyDescent="0.2">
      <c r="B16" s="110" t="s">
        <v>335</v>
      </c>
      <c r="C16" s="112" t="s">
        <v>30</v>
      </c>
      <c r="D16" t="s">
        <v>78</v>
      </c>
      <c r="E16" s="113" t="s">
        <v>86</v>
      </c>
    </row>
    <row r="17" spans="2:5" x14ac:dyDescent="0.2">
      <c r="B17" s="110" t="s">
        <v>188</v>
      </c>
      <c r="C17" s="112" t="s">
        <v>30</v>
      </c>
      <c r="D17" t="s">
        <v>152</v>
      </c>
      <c r="E17" s="113" t="s">
        <v>137</v>
      </c>
    </row>
    <row r="18" spans="2:5" x14ac:dyDescent="0.2">
      <c r="B18" s="110" t="s">
        <v>189</v>
      </c>
      <c r="C18" s="112" t="s">
        <v>30</v>
      </c>
      <c r="D18" t="s">
        <v>152</v>
      </c>
      <c r="E18" s="113" t="s">
        <v>137</v>
      </c>
    </row>
    <row r="19" spans="2:5" x14ac:dyDescent="0.2">
      <c r="B19" s="110" t="s">
        <v>190</v>
      </c>
      <c r="C19" s="112" t="s">
        <v>30</v>
      </c>
      <c r="D19" t="s">
        <v>152</v>
      </c>
      <c r="E19" s="113" t="s">
        <v>137</v>
      </c>
    </row>
    <row r="20" spans="2:5" x14ac:dyDescent="0.2">
      <c r="B20" s="110" t="s">
        <v>191</v>
      </c>
      <c r="C20" s="112" t="s">
        <v>30</v>
      </c>
      <c r="D20" t="s">
        <v>152</v>
      </c>
      <c r="E20" s="113" t="s">
        <v>137</v>
      </c>
    </row>
    <row r="21" spans="2:5" x14ac:dyDescent="0.2">
      <c r="B21" s="110" t="s">
        <v>192</v>
      </c>
      <c r="C21" s="112" t="s">
        <v>30</v>
      </c>
      <c r="D21" t="s">
        <v>152</v>
      </c>
      <c r="E21" s="113" t="s">
        <v>137</v>
      </c>
    </row>
    <row r="22" spans="2:5" x14ac:dyDescent="0.2">
      <c r="B22" s="110" t="s">
        <v>211</v>
      </c>
      <c r="C22" s="112" t="s">
        <v>30</v>
      </c>
      <c r="D22" t="s">
        <v>79</v>
      </c>
      <c r="E22" s="113" t="s">
        <v>2</v>
      </c>
    </row>
    <row r="23" spans="2:5" x14ac:dyDescent="0.2">
      <c r="B23" s="110" t="s">
        <v>212</v>
      </c>
      <c r="C23" s="112" t="s">
        <v>30</v>
      </c>
      <c r="D23" t="s">
        <v>79</v>
      </c>
      <c r="E23" s="113" t="s">
        <v>2</v>
      </c>
    </row>
    <row r="24" spans="2:5" x14ac:dyDescent="0.2">
      <c r="B24" s="110" t="s">
        <v>213</v>
      </c>
      <c r="C24" s="112" t="s">
        <v>30</v>
      </c>
      <c r="D24" t="s">
        <v>79</v>
      </c>
      <c r="E24" s="113" t="s">
        <v>2</v>
      </c>
    </row>
    <row r="25" spans="2:5" x14ac:dyDescent="0.2">
      <c r="B25" s="110" t="s">
        <v>214</v>
      </c>
      <c r="C25" s="112" t="s">
        <v>30</v>
      </c>
      <c r="D25" t="s">
        <v>79</v>
      </c>
      <c r="E25" s="113" t="s">
        <v>2</v>
      </c>
    </row>
    <row r="26" spans="2:5" x14ac:dyDescent="0.2">
      <c r="B26" s="110" t="s">
        <v>215</v>
      </c>
      <c r="C26" s="112" t="s">
        <v>30</v>
      </c>
      <c r="D26" t="s">
        <v>79</v>
      </c>
      <c r="E26" s="113" t="s">
        <v>2</v>
      </c>
    </row>
    <row r="27" spans="2:5" x14ac:dyDescent="0.2">
      <c r="B27" s="110" t="s">
        <v>216</v>
      </c>
      <c r="C27" s="112" t="s">
        <v>30</v>
      </c>
      <c r="D27" t="s">
        <v>79</v>
      </c>
      <c r="E27" s="113" t="s">
        <v>2</v>
      </c>
    </row>
    <row r="28" spans="2:5" x14ac:dyDescent="0.2">
      <c r="B28" s="110" t="s">
        <v>217</v>
      </c>
      <c r="C28" s="112" t="s">
        <v>30</v>
      </c>
      <c r="D28" t="s">
        <v>79</v>
      </c>
      <c r="E28" s="113" t="s">
        <v>2</v>
      </c>
    </row>
    <row r="29" spans="2:5" x14ac:dyDescent="0.2">
      <c r="B29" s="110" t="s">
        <v>218</v>
      </c>
      <c r="C29" s="112" t="s">
        <v>30</v>
      </c>
      <c r="D29" t="s">
        <v>79</v>
      </c>
      <c r="E29" s="113" t="s">
        <v>2</v>
      </c>
    </row>
    <row r="30" spans="2:5" x14ac:dyDescent="0.2">
      <c r="B30" s="110" t="s">
        <v>219</v>
      </c>
      <c r="C30" s="112" t="s">
        <v>30</v>
      </c>
      <c r="D30" t="s">
        <v>79</v>
      </c>
      <c r="E30" s="113" t="s">
        <v>2</v>
      </c>
    </row>
    <row r="31" spans="2:5" x14ac:dyDescent="0.2">
      <c r="B31" s="110" t="s">
        <v>220</v>
      </c>
      <c r="C31" s="112" t="s">
        <v>30</v>
      </c>
      <c r="D31" t="s">
        <v>79</v>
      </c>
      <c r="E31" s="113" t="s">
        <v>2</v>
      </c>
    </row>
    <row r="32" spans="2:5" x14ac:dyDescent="0.2">
      <c r="B32" s="110" t="s">
        <v>180</v>
      </c>
      <c r="C32" s="112" t="s">
        <v>30</v>
      </c>
      <c r="D32" t="s">
        <v>129</v>
      </c>
      <c r="E32" s="113" t="s">
        <v>92</v>
      </c>
    </row>
    <row r="33" spans="2:5" x14ac:dyDescent="0.2">
      <c r="B33" s="110" t="s">
        <v>204</v>
      </c>
      <c r="C33" s="112" t="s">
        <v>30</v>
      </c>
      <c r="D33" t="s">
        <v>130</v>
      </c>
      <c r="E33" s="113" t="s">
        <v>85</v>
      </c>
    </row>
    <row r="34" spans="2:5" x14ac:dyDescent="0.2">
      <c r="B34" s="110" t="s">
        <v>327</v>
      </c>
      <c r="C34" s="112" t="s">
        <v>30</v>
      </c>
      <c r="D34" t="s">
        <v>130</v>
      </c>
      <c r="E34" s="113" t="s">
        <v>85</v>
      </c>
    </row>
    <row r="35" spans="2:5" x14ac:dyDescent="0.2">
      <c r="B35" s="110" t="s">
        <v>205</v>
      </c>
      <c r="C35" s="112" t="s">
        <v>30</v>
      </c>
      <c r="D35" t="s">
        <v>130</v>
      </c>
      <c r="E35" s="113" t="s">
        <v>85</v>
      </c>
    </row>
    <row r="36" spans="2:5" x14ac:dyDescent="0.2">
      <c r="B36" s="110" t="s">
        <v>206</v>
      </c>
      <c r="C36" s="112" t="s">
        <v>30</v>
      </c>
      <c r="D36" t="s">
        <v>130</v>
      </c>
      <c r="E36" s="113" t="s">
        <v>85</v>
      </c>
    </row>
    <row r="37" spans="2:5" x14ac:dyDescent="0.2">
      <c r="B37" s="110" t="s">
        <v>207</v>
      </c>
      <c r="C37" s="112" t="s">
        <v>30</v>
      </c>
      <c r="D37" t="s">
        <v>130</v>
      </c>
      <c r="E37" s="113" t="s">
        <v>85</v>
      </c>
    </row>
    <row r="38" spans="2:5" x14ac:dyDescent="0.2">
      <c r="B38" s="110" t="s">
        <v>208</v>
      </c>
      <c r="C38" s="112" t="s">
        <v>30</v>
      </c>
      <c r="D38" t="s">
        <v>130</v>
      </c>
      <c r="E38" s="113" t="s">
        <v>85</v>
      </c>
    </row>
    <row r="39" spans="2:5" x14ac:dyDescent="0.2">
      <c r="B39" s="110" t="s">
        <v>209</v>
      </c>
      <c r="C39" s="112" t="s">
        <v>30</v>
      </c>
      <c r="D39" t="s">
        <v>130</v>
      </c>
      <c r="E39" s="113" t="s">
        <v>85</v>
      </c>
    </row>
    <row r="40" spans="2:5" x14ac:dyDescent="0.2">
      <c r="B40" s="110" t="s">
        <v>210</v>
      </c>
      <c r="C40" s="112" t="s">
        <v>30</v>
      </c>
      <c r="D40" t="s">
        <v>130</v>
      </c>
      <c r="E40" s="113" t="s">
        <v>85</v>
      </c>
    </row>
    <row r="41" spans="2:5" x14ac:dyDescent="0.2">
      <c r="B41" s="110" t="s">
        <v>222</v>
      </c>
      <c r="C41" s="112" t="s">
        <v>30</v>
      </c>
      <c r="D41" t="s">
        <v>221</v>
      </c>
      <c r="E41" s="113" t="s">
        <v>149</v>
      </c>
    </row>
    <row r="42" spans="2:5" x14ac:dyDescent="0.2">
      <c r="B42" s="110" t="s">
        <v>223</v>
      </c>
      <c r="C42" s="112" t="s">
        <v>30</v>
      </c>
      <c r="D42" t="s">
        <v>221</v>
      </c>
      <c r="E42" s="113" t="s">
        <v>149</v>
      </c>
    </row>
    <row r="43" spans="2:5" x14ac:dyDescent="0.2">
      <c r="B43" s="110" t="s">
        <v>227</v>
      </c>
      <c r="C43" s="112" t="s">
        <v>30</v>
      </c>
      <c r="D43" t="s">
        <v>81</v>
      </c>
      <c r="E43" s="113" t="s">
        <v>88</v>
      </c>
    </row>
    <row r="44" spans="2:5" x14ac:dyDescent="0.2">
      <c r="B44" s="110" t="s">
        <v>228</v>
      </c>
      <c r="C44" s="112" t="s">
        <v>30</v>
      </c>
      <c r="D44" t="s">
        <v>81</v>
      </c>
      <c r="E44" s="113" t="s">
        <v>88</v>
      </c>
    </row>
    <row r="45" spans="2:5" x14ac:dyDescent="0.2">
      <c r="B45" s="110" t="s">
        <v>229</v>
      </c>
      <c r="C45" s="112" t="s">
        <v>30</v>
      </c>
      <c r="D45" t="s">
        <v>81</v>
      </c>
      <c r="E45" s="113" t="s">
        <v>88</v>
      </c>
    </row>
    <row r="46" spans="2:5" x14ac:dyDescent="0.2">
      <c r="B46" s="110" t="s">
        <v>230</v>
      </c>
      <c r="C46" s="112" t="s">
        <v>30</v>
      </c>
      <c r="D46" t="s">
        <v>81</v>
      </c>
      <c r="E46" s="113" t="s">
        <v>88</v>
      </c>
    </row>
    <row r="47" spans="2:5" x14ac:dyDescent="0.2">
      <c r="B47" s="110" t="s">
        <v>231</v>
      </c>
      <c r="C47" s="112" t="s">
        <v>30</v>
      </c>
      <c r="D47" t="s">
        <v>81</v>
      </c>
      <c r="E47" s="113" t="s">
        <v>88</v>
      </c>
    </row>
    <row r="48" spans="2:5" x14ac:dyDescent="0.2">
      <c r="B48" s="110" t="s">
        <v>232</v>
      </c>
      <c r="C48" s="112" t="s">
        <v>30</v>
      </c>
      <c r="D48" t="s">
        <v>81</v>
      </c>
      <c r="E48" s="113" t="s">
        <v>88</v>
      </c>
    </row>
    <row r="49" spans="2:5" x14ac:dyDescent="0.2">
      <c r="B49" s="110" t="s">
        <v>233</v>
      </c>
      <c r="C49" s="112" t="s">
        <v>30</v>
      </c>
      <c r="D49" t="s">
        <v>81</v>
      </c>
      <c r="E49" s="113" t="s">
        <v>88</v>
      </c>
    </row>
    <row r="50" spans="2:5" x14ac:dyDescent="0.2">
      <c r="B50" s="110" t="s">
        <v>234</v>
      </c>
      <c r="C50" s="112" t="s">
        <v>30</v>
      </c>
      <c r="D50" t="s">
        <v>81</v>
      </c>
      <c r="E50" s="113" t="s">
        <v>88</v>
      </c>
    </row>
    <row r="51" spans="2:5" x14ac:dyDescent="0.2">
      <c r="B51" s="110" t="s">
        <v>235</v>
      </c>
      <c r="C51" s="112" t="s">
        <v>30</v>
      </c>
      <c r="D51" t="s">
        <v>81</v>
      </c>
      <c r="E51" s="113" t="s">
        <v>88</v>
      </c>
    </row>
    <row r="52" spans="2:5" x14ac:dyDescent="0.2">
      <c r="B52" s="110" t="s">
        <v>236</v>
      </c>
      <c r="C52" s="112" t="s">
        <v>30</v>
      </c>
      <c r="D52" t="s">
        <v>81</v>
      </c>
      <c r="E52" s="113" t="s">
        <v>88</v>
      </c>
    </row>
    <row r="53" spans="2:5" x14ac:dyDescent="0.2">
      <c r="B53" s="110" t="s">
        <v>237</v>
      </c>
      <c r="C53" s="112" t="s">
        <v>30</v>
      </c>
      <c r="D53" t="s">
        <v>81</v>
      </c>
      <c r="E53" s="113" t="s">
        <v>88</v>
      </c>
    </row>
    <row r="54" spans="2:5" x14ac:dyDescent="0.2">
      <c r="B54" s="110" t="s">
        <v>238</v>
      </c>
      <c r="C54" s="112" t="s">
        <v>30</v>
      </c>
      <c r="D54" t="s">
        <v>81</v>
      </c>
      <c r="E54" s="113" t="s">
        <v>88</v>
      </c>
    </row>
    <row r="55" spans="2:5" x14ac:dyDescent="0.2">
      <c r="B55" s="110" t="s">
        <v>224</v>
      </c>
      <c r="C55" s="112" t="s">
        <v>30</v>
      </c>
      <c r="D55" t="s">
        <v>155</v>
      </c>
      <c r="E55" s="113" t="s">
        <v>89</v>
      </c>
    </row>
    <row r="56" spans="2:5" x14ac:dyDescent="0.2">
      <c r="B56" s="110" t="s">
        <v>225</v>
      </c>
      <c r="C56" s="112" t="s">
        <v>30</v>
      </c>
      <c r="D56" t="s">
        <v>155</v>
      </c>
      <c r="E56" s="113" t="s">
        <v>89</v>
      </c>
    </row>
    <row r="57" spans="2:5" x14ac:dyDescent="0.2">
      <c r="B57" s="110" t="s">
        <v>226</v>
      </c>
      <c r="C57" s="112" t="s">
        <v>30</v>
      </c>
      <c r="D57" t="s">
        <v>155</v>
      </c>
      <c r="E57" s="113" t="s">
        <v>89</v>
      </c>
    </row>
    <row r="58" spans="2:5" x14ac:dyDescent="0.2">
      <c r="B58" s="110" t="s">
        <v>326</v>
      </c>
      <c r="C58" s="112" t="s">
        <v>30</v>
      </c>
      <c r="D58" t="s">
        <v>151</v>
      </c>
      <c r="E58" s="113" t="s">
        <v>3</v>
      </c>
    </row>
    <row r="59" spans="2:5" x14ac:dyDescent="0.2">
      <c r="B59" s="110" t="s">
        <v>315</v>
      </c>
      <c r="C59" s="112" t="s">
        <v>30</v>
      </c>
      <c r="D59" t="s">
        <v>82</v>
      </c>
      <c r="E59" s="113" t="s">
        <v>84</v>
      </c>
    </row>
    <row r="60" spans="2:5" x14ac:dyDescent="0.2">
      <c r="B60" s="110" t="s">
        <v>316</v>
      </c>
      <c r="C60" s="112" t="s">
        <v>30</v>
      </c>
      <c r="D60" t="s">
        <v>82</v>
      </c>
      <c r="E60" s="113" t="s">
        <v>84</v>
      </c>
    </row>
    <row r="61" spans="2:5" x14ac:dyDescent="0.2">
      <c r="B61" s="110" t="s">
        <v>181</v>
      </c>
      <c r="C61" s="112" t="s">
        <v>30</v>
      </c>
      <c r="D61" t="s">
        <v>167</v>
      </c>
      <c r="E61" s="113" t="s">
        <v>4</v>
      </c>
    </row>
    <row r="62" spans="2:5" x14ac:dyDescent="0.2">
      <c r="B62" s="110" t="s">
        <v>182</v>
      </c>
      <c r="C62" s="112" t="s">
        <v>30</v>
      </c>
      <c r="D62" t="s">
        <v>167</v>
      </c>
      <c r="E62" s="113" t="s">
        <v>4</v>
      </c>
    </row>
    <row r="63" spans="2:5" x14ac:dyDescent="0.2">
      <c r="B63" s="110" t="s">
        <v>183</v>
      </c>
      <c r="C63" s="112" t="s">
        <v>30</v>
      </c>
      <c r="D63" t="s">
        <v>167</v>
      </c>
      <c r="E63" s="113" t="s">
        <v>4</v>
      </c>
    </row>
    <row r="64" spans="2:5" x14ac:dyDescent="0.2">
      <c r="B64" s="110" t="s">
        <v>184</v>
      </c>
      <c r="C64" s="112" t="s">
        <v>30</v>
      </c>
      <c r="D64" t="s">
        <v>167</v>
      </c>
      <c r="E64" s="113" t="s">
        <v>4</v>
      </c>
    </row>
    <row r="65" spans="2:5" x14ac:dyDescent="0.2">
      <c r="B65" s="110" t="s">
        <v>185</v>
      </c>
      <c r="C65" s="112" t="s">
        <v>30</v>
      </c>
      <c r="D65" t="s">
        <v>167</v>
      </c>
      <c r="E65" s="113" t="s">
        <v>4</v>
      </c>
    </row>
    <row r="66" spans="2:5" x14ac:dyDescent="0.2">
      <c r="B66" s="110" t="s">
        <v>186</v>
      </c>
      <c r="C66" s="112" t="s">
        <v>30</v>
      </c>
      <c r="D66" t="s">
        <v>167</v>
      </c>
      <c r="E66" s="113" t="s">
        <v>4</v>
      </c>
    </row>
    <row r="67" spans="2:5" x14ac:dyDescent="0.2">
      <c r="B67" s="110" t="s">
        <v>187</v>
      </c>
      <c r="C67" s="112" t="s">
        <v>30</v>
      </c>
      <c r="D67" t="s">
        <v>167</v>
      </c>
      <c r="E67" s="113" t="s">
        <v>4</v>
      </c>
    </row>
    <row r="68" spans="2:5" x14ac:dyDescent="0.2">
      <c r="B68" s="110" t="s">
        <v>193</v>
      </c>
      <c r="C68" s="112" t="s">
        <v>30</v>
      </c>
      <c r="D68" t="s">
        <v>99</v>
      </c>
      <c r="E68" s="113" t="s">
        <v>98</v>
      </c>
    </row>
    <row r="69" spans="2:5" x14ac:dyDescent="0.2">
      <c r="B69" s="110" t="s">
        <v>194</v>
      </c>
      <c r="C69" s="112" t="s">
        <v>30</v>
      </c>
      <c r="D69" t="s">
        <v>99</v>
      </c>
      <c r="E69" s="113" t="s">
        <v>98</v>
      </c>
    </row>
    <row r="70" spans="2:5" x14ac:dyDescent="0.2">
      <c r="B70" s="110" t="s">
        <v>195</v>
      </c>
      <c r="C70" s="112" t="s">
        <v>30</v>
      </c>
      <c r="D70" t="s">
        <v>99</v>
      </c>
      <c r="E70" s="113" t="s">
        <v>98</v>
      </c>
    </row>
    <row r="71" spans="2:5" x14ac:dyDescent="0.2">
      <c r="B71" s="110" t="s">
        <v>196</v>
      </c>
      <c r="C71" s="112" t="s">
        <v>30</v>
      </c>
      <c r="D71" t="s">
        <v>99</v>
      </c>
      <c r="E71" s="113" t="s">
        <v>98</v>
      </c>
    </row>
    <row r="72" spans="2:5" x14ac:dyDescent="0.2">
      <c r="B72" s="110" t="s">
        <v>197</v>
      </c>
      <c r="C72" s="112" t="s">
        <v>30</v>
      </c>
      <c r="D72" t="s">
        <v>99</v>
      </c>
      <c r="E72" s="113" t="s">
        <v>98</v>
      </c>
    </row>
    <row r="73" spans="2:5" x14ac:dyDescent="0.2">
      <c r="B73" s="110" t="s">
        <v>198</v>
      </c>
      <c r="C73" s="112" t="s">
        <v>30</v>
      </c>
      <c r="D73" t="s">
        <v>99</v>
      </c>
      <c r="E73" s="113" t="s">
        <v>98</v>
      </c>
    </row>
    <row r="74" spans="2:5" x14ac:dyDescent="0.2">
      <c r="B74" s="110" t="s">
        <v>199</v>
      </c>
      <c r="C74" s="112" t="s">
        <v>30</v>
      </c>
      <c r="D74" t="s">
        <v>99</v>
      </c>
      <c r="E74" s="113" t="s">
        <v>98</v>
      </c>
    </row>
    <row r="75" spans="2:5" x14ac:dyDescent="0.2">
      <c r="B75" s="110" t="s">
        <v>200</v>
      </c>
      <c r="C75" s="112" t="s">
        <v>30</v>
      </c>
      <c r="D75" t="s">
        <v>99</v>
      </c>
      <c r="E75" s="113" t="s">
        <v>98</v>
      </c>
    </row>
    <row r="76" spans="2:5" x14ac:dyDescent="0.2">
      <c r="B76" s="110" t="s">
        <v>201</v>
      </c>
      <c r="C76" s="112" t="s">
        <v>30</v>
      </c>
      <c r="D76" t="s">
        <v>99</v>
      </c>
      <c r="E76" s="113" t="s">
        <v>98</v>
      </c>
    </row>
    <row r="77" spans="2:5" x14ac:dyDescent="0.2">
      <c r="B77" s="110" t="s">
        <v>202</v>
      </c>
      <c r="C77" s="112" t="s">
        <v>30</v>
      </c>
      <c r="D77" t="s">
        <v>99</v>
      </c>
      <c r="E77" s="113" t="s">
        <v>98</v>
      </c>
    </row>
    <row r="78" spans="2:5" x14ac:dyDescent="0.2">
      <c r="B78" s="110" t="s">
        <v>203</v>
      </c>
      <c r="C78" s="112" t="s">
        <v>30</v>
      </c>
      <c r="D78" t="s">
        <v>99</v>
      </c>
      <c r="E78" s="113" t="s">
        <v>98</v>
      </c>
    </row>
    <row r="79" spans="2:5" x14ac:dyDescent="0.2">
      <c r="B79" s="110" t="s">
        <v>317</v>
      </c>
      <c r="C79" s="112" t="s">
        <v>30</v>
      </c>
      <c r="D79" t="s">
        <v>159</v>
      </c>
      <c r="E79" s="113" t="s">
        <v>23</v>
      </c>
    </row>
    <row r="80" spans="2:5" x14ac:dyDescent="0.2">
      <c r="B80" s="110" t="s">
        <v>318</v>
      </c>
      <c r="C80" s="112" t="s">
        <v>30</v>
      </c>
      <c r="D80" t="s">
        <v>159</v>
      </c>
      <c r="E80" s="113" t="s">
        <v>23</v>
      </c>
    </row>
    <row r="81" spans="2:5" x14ac:dyDescent="0.2">
      <c r="B81" s="110" t="s">
        <v>319</v>
      </c>
      <c r="C81" s="112" t="s">
        <v>30</v>
      </c>
      <c r="D81" t="s">
        <v>159</v>
      </c>
      <c r="E81" s="113" t="s">
        <v>23</v>
      </c>
    </row>
    <row r="82" spans="2:5" x14ac:dyDescent="0.2">
      <c r="B82" s="1" t="s">
        <v>340</v>
      </c>
      <c r="C82" s="112" t="s">
        <v>29</v>
      </c>
      <c r="D82" t="s">
        <v>80</v>
      </c>
      <c r="E82" s="118" t="s">
        <v>90</v>
      </c>
    </row>
    <row r="83" spans="2:5" x14ac:dyDescent="0.2">
      <c r="B83" s="1" t="s">
        <v>341</v>
      </c>
      <c r="C83" s="112" t="s">
        <v>29</v>
      </c>
      <c r="D83" t="s">
        <v>80</v>
      </c>
      <c r="E83" s="118" t="s">
        <v>90</v>
      </c>
    </row>
    <row r="84" spans="2:5" x14ac:dyDescent="0.2">
      <c r="B84" s="1" t="s">
        <v>343</v>
      </c>
      <c r="C84" s="112" t="s">
        <v>29</v>
      </c>
      <c r="D84" t="s">
        <v>78</v>
      </c>
      <c r="E84" s="118" t="s">
        <v>86</v>
      </c>
    </row>
    <row r="85" spans="2:5" x14ac:dyDescent="0.2">
      <c r="B85" s="1" t="s">
        <v>344</v>
      </c>
      <c r="C85" s="112" t="s">
        <v>29</v>
      </c>
      <c r="D85" t="s">
        <v>78</v>
      </c>
      <c r="E85" s="118" t="s">
        <v>86</v>
      </c>
    </row>
    <row r="86" spans="2:5" x14ac:dyDescent="0.2">
      <c r="B86" s="1" t="s">
        <v>345</v>
      </c>
      <c r="C86" s="112" t="s">
        <v>29</v>
      </c>
      <c r="D86" t="s">
        <v>78</v>
      </c>
      <c r="E86" s="118" t="s">
        <v>86</v>
      </c>
    </row>
    <row r="87" spans="2:5" x14ac:dyDescent="0.2">
      <c r="B87" s="1" t="s">
        <v>346</v>
      </c>
      <c r="C87" s="112" t="s">
        <v>29</v>
      </c>
      <c r="D87" t="s">
        <v>78</v>
      </c>
      <c r="E87" s="118" t="s">
        <v>86</v>
      </c>
    </row>
    <row r="88" spans="2:5" x14ac:dyDescent="0.2">
      <c r="B88" s="1" t="s">
        <v>258</v>
      </c>
      <c r="C88" s="112" t="s">
        <v>29</v>
      </c>
      <c r="D88" t="s">
        <v>83</v>
      </c>
      <c r="E88" s="118" t="s">
        <v>2</v>
      </c>
    </row>
    <row r="89" spans="2:5" x14ac:dyDescent="0.2">
      <c r="B89" s="1" t="s">
        <v>259</v>
      </c>
      <c r="C89" s="112" t="s">
        <v>29</v>
      </c>
      <c r="D89" t="s">
        <v>83</v>
      </c>
      <c r="E89" s="118" t="s">
        <v>2</v>
      </c>
    </row>
    <row r="90" spans="2:5" x14ac:dyDescent="0.2">
      <c r="B90" s="1" t="s">
        <v>260</v>
      </c>
      <c r="C90" s="112" t="s">
        <v>29</v>
      </c>
      <c r="D90" t="s">
        <v>83</v>
      </c>
      <c r="E90" s="118" t="s">
        <v>2</v>
      </c>
    </row>
    <row r="91" spans="2:5" x14ac:dyDescent="0.2">
      <c r="B91" s="1" t="s">
        <v>261</v>
      </c>
      <c r="C91" s="112" t="s">
        <v>29</v>
      </c>
      <c r="D91" t="s">
        <v>83</v>
      </c>
      <c r="E91" s="118" t="s">
        <v>2</v>
      </c>
    </row>
    <row r="92" spans="2:5" x14ac:dyDescent="0.2">
      <c r="B92" s="1" t="s">
        <v>262</v>
      </c>
      <c r="C92" s="112" t="s">
        <v>29</v>
      </c>
      <c r="D92" t="s">
        <v>83</v>
      </c>
      <c r="E92" s="118" t="s">
        <v>2</v>
      </c>
    </row>
    <row r="93" spans="2:5" x14ac:dyDescent="0.2">
      <c r="B93" s="1" t="s">
        <v>248</v>
      </c>
      <c r="C93" s="112" t="s">
        <v>29</v>
      </c>
      <c r="D93" t="s">
        <v>147</v>
      </c>
      <c r="E93" s="118" t="s">
        <v>85</v>
      </c>
    </row>
    <row r="94" spans="2:5" x14ac:dyDescent="0.2">
      <c r="B94" s="1" t="s">
        <v>249</v>
      </c>
      <c r="C94" s="112" t="s">
        <v>29</v>
      </c>
      <c r="D94" t="s">
        <v>147</v>
      </c>
      <c r="E94" s="118" t="s">
        <v>85</v>
      </c>
    </row>
    <row r="95" spans="2:5" x14ac:dyDescent="0.2">
      <c r="B95" s="1" t="s">
        <v>250</v>
      </c>
      <c r="C95" s="112" t="s">
        <v>29</v>
      </c>
      <c r="D95" t="s">
        <v>147</v>
      </c>
      <c r="E95" s="118" t="s">
        <v>85</v>
      </c>
    </row>
    <row r="96" spans="2:5" x14ac:dyDescent="0.2">
      <c r="B96" s="1" t="s">
        <v>251</v>
      </c>
      <c r="C96" s="112" t="s">
        <v>29</v>
      </c>
      <c r="D96" t="s">
        <v>147</v>
      </c>
      <c r="E96" s="118" t="s">
        <v>85</v>
      </c>
    </row>
    <row r="97" spans="2:5" x14ac:dyDescent="0.2">
      <c r="B97" s="1" t="s">
        <v>252</v>
      </c>
      <c r="C97" s="112" t="s">
        <v>29</v>
      </c>
      <c r="D97" t="s">
        <v>147</v>
      </c>
      <c r="E97" s="118" t="s">
        <v>85</v>
      </c>
    </row>
    <row r="98" spans="2:5" x14ac:dyDescent="0.2">
      <c r="B98" s="1" t="s">
        <v>253</v>
      </c>
      <c r="C98" s="112" t="s">
        <v>29</v>
      </c>
      <c r="D98" t="s">
        <v>147</v>
      </c>
      <c r="E98" s="118" t="s">
        <v>85</v>
      </c>
    </row>
    <row r="99" spans="2:5" x14ac:dyDescent="0.2">
      <c r="B99" s="1" t="s">
        <v>254</v>
      </c>
      <c r="C99" s="112" t="s">
        <v>29</v>
      </c>
      <c r="D99" t="s">
        <v>147</v>
      </c>
      <c r="E99" s="118" t="s">
        <v>85</v>
      </c>
    </row>
    <row r="100" spans="2:5" x14ac:dyDescent="0.2">
      <c r="B100" s="1" t="s">
        <v>255</v>
      </c>
      <c r="C100" s="112" t="s">
        <v>29</v>
      </c>
      <c r="D100" t="s">
        <v>147</v>
      </c>
      <c r="E100" s="118" t="s">
        <v>85</v>
      </c>
    </row>
    <row r="101" spans="2:5" x14ac:dyDescent="0.2">
      <c r="B101" s="1" t="s">
        <v>256</v>
      </c>
      <c r="C101" s="112" t="s">
        <v>29</v>
      </c>
      <c r="D101" t="s">
        <v>147</v>
      </c>
      <c r="E101" s="118" t="s">
        <v>85</v>
      </c>
    </row>
    <row r="102" spans="2:5" x14ac:dyDescent="0.2">
      <c r="B102" s="1" t="s">
        <v>257</v>
      </c>
      <c r="C102" s="112" t="s">
        <v>29</v>
      </c>
      <c r="D102" t="s">
        <v>147</v>
      </c>
      <c r="E102" s="118" t="s">
        <v>85</v>
      </c>
    </row>
    <row r="103" spans="2:5" x14ac:dyDescent="0.2">
      <c r="B103" s="1" t="s">
        <v>264</v>
      </c>
      <c r="C103" s="112" t="s">
        <v>29</v>
      </c>
      <c r="D103" t="s">
        <v>148</v>
      </c>
      <c r="E103" s="118" t="s">
        <v>88</v>
      </c>
    </row>
    <row r="104" spans="2:5" x14ac:dyDescent="0.2">
      <c r="B104" s="1" t="s">
        <v>265</v>
      </c>
      <c r="C104" s="112" t="s">
        <v>29</v>
      </c>
      <c r="D104" t="s">
        <v>148</v>
      </c>
      <c r="E104" s="118" t="s">
        <v>88</v>
      </c>
    </row>
    <row r="105" spans="2:5" x14ac:dyDescent="0.2">
      <c r="B105" s="1" t="s">
        <v>342</v>
      </c>
      <c r="C105" s="112" t="s">
        <v>29</v>
      </c>
      <c r="D105" t="s">
        <v>150</v>
      </c>
      <c r="E105" s="118" t="s">
        <v>3</v>
      </c>
    </row>
    <row r="106" spans="2:5" x14ac:dyDescent="0.2">
      <c r="B106" s="1" t="s">
        <v>263</v>
      </c>
      <c r="C106" s="112" t="s">
        <v>29</v>
      </c>
      <c r="D106" t="s">
        <v>221</v>
      </c>
      <c r="E106" s="118" t="s">
        <v>149</v>
      </c>
    </row>
    <row r="107" spans="2:5" x14ac:dyDescent="0.2">
      <c r="B107" s="1" t="s">
        <v>239</v>
      </c>
      <c r="C107" s="112" t="s">
        <v>29</v>
      </c>
      <c r="D107" t="s">
        <v>143</v>
      </c>
      <c r="E107" s="118" t="s">
        <v>87</v>
      </c>
    </row>
    <row r="108" spans="2:5" x14ac:dyDescent="0.2">
      <c r="B108" s="1" t="s">
        <v>359</v>
      </c>
      <c r="C108" s="112" t="s">
        <v>29</v>
      </c>
      <c r="D108" t="s">
        <v>143</v>
      </c>
      <c r="E108" s="118" t="s">
        <v>87</v>
      </c>
    </row>
    <row r="109" spans="2:5" x14ac:dyDescent="0.2">
      <c r="B109" s="1" t="s">
        <v>240</v>
      </c>
      <c r="C109" s="112" t="s">
        <v>29</v>
      </c>
      <c r="D109" t="s">
        <v>143</v>
      </c>
      <c r="E109" s="118" t="s">
        <v>87</v>
      </c>
    </row>
    <row r="110" spans="2:5" x14ac:dyDescent="0.2">
      <c r="B110" s="1" t="s">
        <v>241</v>
      </c>
      <c r="C110" s="112" t="s">
        <v>29</v>
      </c>
      <c r="D110" t="s">
        <v>143</v>
      </c>
      <c r="E110" s="118" t="s">
        <v>87</v>
      </c>
    </row>
    <row r="111" spans="2:5" x14ac:dyDescent="0.2">
      <c r="B111" s="1" t="s">
        <v>337</v>
      </c>
      <c r="C111" s="112" t="s">
        <v>29</v>
      </c>
      <c r="D111" t="s">
        <v>139</v>
      </c>
      <c r="E111" s="118" t="s">
        <v>84</v>
      </c>
    </row>
    <row r="112" spans="2:5" x14ac:dyDescent="0.2">
      <c r="B112" s="1" t="s">
        <v>338</v>
      </c>
      <c r="C112" s="112" t="s">
        <v>29</v>
      </c>
      <c r="D112" t="s">
        <v>139</v>
      </c>
      <c r="E112" s="118" t="s">
        <v>84</v>
      </c>
    </row>
    <row r="113" spans="2:5" x14ac:dyDescent="0.2">
      <c r="B113" s="1" t="s">
        <v>242</v>
      </c>
      <c r="C113" s="112" t="s">
        <v>29</v>
      </c>
      <c r="D113" t="s">
        <v>141</v>
      </c>
      <c r="E113" s="118" t="s">
        <v>98</v>
      </c>
    </row>
    <row r="114" spans="2:5" x14ac:dyDescent="0.2">
      <c r="B114" s="1" t="s">
        <v>243</v>
      </c>
      <c r="C114" s="112" t="s">
        <v>29</v>
      </c>
      <c r="D114" t="s">
        <v>141</v>
      </c>
      <c r="E114" s="118" t="s">
        <v>98</v>
      </c>
    </row>
    <row r="115" spans="2:5" x14ac:dyDescent="0.2">
      <c r="B115" s="1" t="s">
        <v>244</v>
      </c>
      <c r="C115" s="112" t="s">
        <v>29</v>
      </c>
      <c r="D115" t="s">
        <v>141</v>
      </c>
      <c r="E115" s="118" t="s">
        <v>98</v>
      </c>
    </row>
    <row r="116" spans="2:5" x14ac:dyDescent="0.2">
      <c r="B116" s="1" t="s">
        <v>245</v>
      </c>
      <c r="C116" s="112" t="s">
        <v>29</v>
      </c>
      <c r="D116" t="s">
        <v>141</v>
      </c>
      <c r="E116" s="118" t="s">
        <v>98</v>
      </c>
    </row>
    <row r="117" spans="2:5" x14ac:dyDescent="0.2">
      <c r="B117" s="1" t="s">
        <v>246</v>
      </c>
      <c r="C117" s="112" t="s">
        <v>29</v>
      </c>
      <c r="D117" t="s">
        <v>141</v>
      </c>
      <c r="E117" s="118" t="s">
        <v>98</v>
      </c>
    </row>
    <row r="118" spans="2:5" x14ac:dyDescent="0.2">
      <c r="B118" s="1" t="s">
        <v>247</v>
      </c>
      <c r="C118" s="112" t="s">
        <v>29</v>
      </c>
      <c r="D118" t="s">
        <v>141</v>
      </c>
      <c r="E118" s="118" t="s">
        <v>98</v>
      </c>
    </row>
    <row r="119" spans="2:5" x14ac:dyDescent="0.2">
      <c r="B119" s="1" t="s">
        <v>339</v>
      </c>
      <c r="C119" s="112" t="s">
        <v>29</v>
      </c>
      <c r="D119" t="s">
        <v>157</v>
      </c>
      <c r="E119" s="118" t="s">
        <v>23</v>
      </c>
    </row>
    <row r="120" spans="2:5" x14ac:dyDescent="0.2">
      <c r="B120" s="1" t="s">
        <v>354</v>
      </c>
      <c r="C120" s="112" t="s">
        <v>31</v>
      </c>
      <c r="D120" t="s">
        <v>145</v>
      </c>
      <c r="E120" s="118" t="s">
        <v>90</v>
      </c>
    </row>
    <row r="121" spans="2:5" x14ac:dyDescent="0.2">
      <c r="B121" s="1" t="s">
        <v>355</v>
      </c>
      <c r="C121" s="112" t="s">
        <v>31</v>
      </c>
      <c r="D121" t="s">
        <v>145</v>
      </c>
      <c r="E121" s="118" t="s">
        <v>90</v>
      </c>
    </row>
    <row r="122" spans="2:5" x14ac:dyDescent="0.2">
      <c r="B122" s="1" t="s">
        <v>356</v>
      </c>
      <c r="C122" s="112" t="s">
        <v>31</v>
      </c>
      <c r="D122" t="s">
        <v>145</v>
      </c>
      <c r="E122" s="118" t="s">
        <v>90</v>
      </c>
    </row>
    <row r="123" spans="2:5" x14ac:dyDescent="0.2">
      <c r="B123" s="1" t="s">
        <v>357</v>
      </c>
      <c r="C123" s="112" t="s">
        <v>31</v>
      </c>
      <c r="D123" t="s">
        <v>145</v>
      </c>
      <c r="E123" s="118" t="s">
        <v>90</v>
      </c>
    </row>
    <row r="124" spans="2:5" x14ac:dyDescent="0.2">
      <c r="B124" s="1" t="s">
        <v>358</v>
      </c>
      <c r="C124" s="112" t="s">
        <v>31</v>
      </c>
      <c r="D124" t="s">
        <v>146</v>
      </c>
      <c r="E124" s="118" t="s">
        <v>86</v>
      </c>
    </row>
    <row r="125" spans="2:5" x14ac:dyDescent="0.2">
      <c r="B125" s="1" t="s">
        <v>272</v>
      </c>
      <c r="C125" s="112" t="s">
        <v>31</v>
      </c>
      <c r="D125" t="s">
        <v>136</v>
      </c>
      <c r="E125" s="118" t="s">
        <v>137</v>
      </c>
    </row>
    <row r="126" spans="2:5" x14ac:dyDescent="0.2">
      <c r="B126" s="1" t="s">
        <v>273</v>
      </c>
      <c r="C126" s="112" t="s">
        <v>31</v>
      </c>
      <c r="D126" t="s">
        <v>136</v>
      </c>
      <c r="E126" s="118" t="s">
        <v>137</v>
      </c>
    </row>
    <row r="127" spans="2:5" x14ac:dyDescent="0.2">
      <c r="B127" s="1" t="s">
        <v>274</v>
      </c>
      <c r="C127" s="112" t="s">
        <v>31</v>
      </c>
      <c r="D127" t="s">
        <v>136</v>
      </c>
      <c r="E127" s="118" t="s">
        <v>137</v>
      </c>
    </row>
    <row r="128" spans="2:5" x14ac:dyDescent="0.2">
      <c r="B128" s="1" t="s">
        <v>275</v>
      </c>
      <c r="C128" s="112" t="s">
        <v>31</v>
      </c>
      <c r="D128" t="s">
        <v>136</v>
      </c>
      <c r="E128" s="118" t="s">
        <v>137</v>
      </c>
    </row>
    <row r="129" spans="2:5" x14ac:dyDescent="0.2">
      <c r="B129" s="1" t="s">
        <v>276</v>
      </c>
      <c r="C129" s="112" t="s">
        <v>31</v>
      </c>
      <c r="D129" t="s">
        <v>136</v>
      </c>
      <c r="E129" s="118" t="s">
        <v>137</v>
      </c>
    </row>
    <row r="130" spans="2:5" x14ac:dyDescent="0.2">
      <c r="B130" s="1" t="s">
        <v>277</v>
      </c>
      <c r="C130" s="112" t="s">
        <v>31</v>
      </c>
      <c r="D130" t="s">
        <v>136</v>
      </c>
      <c r="E130" s="118" t="s">
        <v>137</v>
      </c>
    </row>
    <row r="131" spans="2:5" x14ac:dyDescent="0.2">
      <c r="B131" s="1" t="s">
        <v>278</v>
      </c>
      <c r="C131" s="112" t="s">
        <v>31</v>
      </c>
      <c r="D131" t="s">
        <v>136</v>
      </c>
      <c r="E131" s="118" t="s">
        <v>137</v>
      </c>
    </row>
    <row r="132" spans="2:5" x14ac:dyDescent="0.2">
      <c r="B132" s="1" t="s">
        <v>288</v>
      </c>
      <c r="C132" s="112" t="s">
        <v>31</v>
      </c>
      <c r="D132" t="s">
        <v>83</v>
      </c>
      <c r="E132" s="118" t="s">
        <v>2</v>
      </c>
    </row>
    <row r="133" spans="2:5" x14ac:dyDescent="0.2">
      <c r="B133" s="1" t="s">
        <v>289</v>
      </c>
      <c r="C133" s="112" t="s">
        <v>31</v>
      </c>
      <c r="D133" t="s">
        <v>83</v>
      </c>
      <c r="E133" s="118" t="s">
        <v>2</v>
      </c>
    </row>
    <row r="134" spans="2:5" x14ac:dyDescent="0.2">
      <c r="B134" s="1" t="s">
        <v>290</v>
      </c>
      <c r="C134" s="112" t="s">
        <v>31</v>
      </c>
      <c r="D134" t="s">
        <v>83</v>
      </c>
      <c r="E134" s="118" t="s">
        <v>2</v>
      </c>
    </row>
    <row r="135" spans="2:5" x14ac:dyDescent="0.2">
      <c r="B135" s="1" t="s">
        <v>291</v>
      </c>
      <c r="C135" s="112" t="s">
        <v>31</v>
      </c>
      <c r="D135" t="s">
        <v>83</v>
      </c>
      <c r="E135" s="118" t="s">
        <v>2</v>
      </c>
    </row>
    <row r="136" spans="2:5" x14ac:dyDescent="0.2">
      <c r="B136" s="1" t="s">
        <v>292</v>
      </c>
      <c r="C136" s="112" t="s">
        <v>31</v>
      </c>
      <c r="D136" t="s">
        <v>83</v>
      </c>
      <c r="E136" s="118" t="s">
        <v>2</v>
      </c>
    </row>
    <row r="137" spans="2:5" x14ac:dyDescent="0.2">
      <c r="B137" s="1" t="s">
        <v>293</v>
      </c>
      <c r="C137" s="112" t="s">
        <v>31</v>
      </c>
      <c r="D137" t="s">
        <v>83</v>
      </c>
      <c r="E137" s="118" t="s">
        <v>2</v>
      </c>
    </row>
    <row r="138" spans="2:5" x14ac:dyDescent="0.2">
      <c r="B138" s="1" t="s">
        <v>294</v>
      </c>
      <c r="C138" s="112" t="s">
        <v>31</v>
      </c>
      <c r="D138" t="s">
        <v>83</v>
      </c>
      <c r="E138" s="118" t="s">
        <v>2</v>
      </c>
    </row>
    <row r="139" spans="2:5" x14ac:dyDescent="0.2">
      <c r="B139" s="1" t="s">
        <v>295</v>
      </c>
      <c r="C139" s="112" t="s">
        <v>31</v>
      </c>
      <c r="D139" t="s">
        <v>83</v>
      </c>
      <c r="E139" s="118" t="s">
        <v>2</v>
      </c>
    </row>
    <row r="140" spans="2:5" x14ac:dyDescent="0.2">
      <c r="B140" s="1" t="s">
        <v>296</v>
      </c>
      <c r="C140" s="112" t="s">
        <v>31</v>
      </c>
      <c r="D140" t="s">
        <v>83</v>
      </c>
      <c r="E140" s="118" t="s">
        <v>2</v>
      </c>
    </row>
    <row r="141" spans="2:5" x14ac:dyDescent="0.2">
      <c r="B141" s="1" t="s">
        <v>297</v>
      </c>
      <c r="C141" s="112" t="s">
        <v>31</v>
      </c>
      <c r="D141" t="s">
        <v>83</v>
      </c>
      <c r="E141" s="118" t="s">
        <v>2</v>
      </c>
    </row>
    <row r="142" spans="2:5" x14ac:dyDescent="0.2">
      <c r="B142" s="1" t="s">
        <v>298</v>
      </c>
      <c r="C142" s="112" t="s">
        <v>31</v>
      </c>
      <c r="D142" t="s">
        <v>83</v>
      </c>
      <c r="E142" s="118" t="s">
        <v>2</v>
      </c>
    </row>
    <row r="143" spans="2:5" x14ac:dyDescent="0.2">
      <c r="B143" s="1" t="s">
        <v>299</v>
      </c>
      <c r="C143" s="112" t="s">
        <v>31</v>
      </c>
      <c r="D143" t="s">
        <v>83</v>
      </c>
      <c r="E143" s="118" t="s">
        <v>2</v>
      </c>
    </row>
    <row r="144" spans="2:5" x14ac:dyDescent="0.2">
      <c r="B144" s="1" t="s">
        <v>266</v>
      </c>
      <c r="C144" s="112" t="s">
        <v>31</v>
      </c>
      <c r="D144" t="s">
        <v>153</v>
      </c>
      <c r="E144" s="118" t="s">
        <v>92</v>
      </c>
    </row>
    <row r="145" spans="2:5" x14ac:dyDescent="0.2">
      <c r="B145" s="1" t="s">
        <v>267</v>
      </c>
      <c r="C145" s="112" t="s">
        <v>31</v>
      </c>
      <c r="D145" t="s">
        <v>153</v>
      </c>
      <c r="E145" s="118" t="s">
        <v>92</v>
      </c>
    </row>
    <row r="146" spans="2:5" x14ac:dyDescent="0.2">
      <c r="B146" s="1" t="s">
        <v>283</v>
      </c>
      <c r="C146" s="112" t="s">
        <v>31</v>
      </c>
      <c r="D146" t="s">
        <v>140</v>
      </c>
      <c r="E146" s="118" t="s">
        <v>85</v>
      </c>
    </row>
    <row r="147" spans="2:5" x14ac:dyDescent="0.2">
      <c r="B147" s="1" t="s">
        <v>284</v>
      </c>
      <c r="C147" s="112" t="s">
        <v>31</v>
      </c>
      <c r="D147" t="s">
        <v>140</v>
      </c>
      <c r="E147" s="118" t="s">
        <v>85</v>
      </c>
    </row>
    <row r="148" spans="2:5" x14ac:dyDescent="0.2">
      <c r="B148" s="1" t="s">
        <v>285</v>
      </c>
      <c r="C148" s="112" t="s">
        <v>31</v>
      </c>
      <c r="D148" t="s">
        <v>140</v>
      </c>
      <c r="E148" s="118" t="s">
        <v>85</v>
      </c>
    </row>
    <row r="149" spans="2:5" x14ac:dyDescent="0.2">
      <c r="B149" s="1" t="s">
        <v>286</v>
      </c>
      <c r="C149" s="112" t="s">
        <v>31</v>
      </c>
      <c r="D149" t="s">
        <v>140</v>
      </c>
      <c r="E149" s="118" t="s">
        <v>85</v>
      </c>
    </row>
    <row r="150" spans="2:5" x14ac:dyDescent="0.2">
      <c r="B150" s="1" t="s">
        <v>287</v>
      </c>
      <c r="C150" s="112" t="s">
        <v>31</v>
      </c>
      <c r="D150" t="s">
        <v>140</v>
      </c>
      <c r="E150" s="118" t="s">
        <v>85</v>
      </c>
    </row>
    <row r="151" spans="2:5" x14ac:dyDescent="0.2">
      <c r="B151" s="1" t="s">
        <v>302</v>
      </c>
      <c r="C151" s="112" t="s">
        <v>31</v>
      </c>
      <c r="D151" t="s">
        <v>148</v>
      </c>
      <c r="E151" s="118" t="s">
        <v>88</v>
      </c>
    </row>
    <row r="152" spans="2:5" x14ac:dyDescent="0.2">
      <c r="B152" s="1" t="s">
        <v>303</v>
      </c>
      <c r="C152" s="112" t="s">
        <v>31</v>
      </c>
      <c r="D152" t="s">
        <v>148</v>
      </c>
      <c r="E152" s="118" t="s">
        <v>88</v>
      </c>
    </row>
    <row r="153" spans="2:5" x14ac:dyDescent="0.2">
      <c r="B153" s="1" t="s">
        <v>304</v>
      </c>
      <c r="C153" s="112" t="s">
        <v>31</v>
      </c>
      <c r="D153" t="s">
        <v>148</v>
      </c>
      <c r="E153" s="118" t="s">
        <v>88</v>
      </c>
    </row>
    <row r="154" spans="2:5" x14ac:dyDescent="0.2">
      <c r="B154" s="1" t="s">
        <v>305</v>
      </c>
      <c r="C154" s="112" t="s">
        <v>31</v>
      </c>
      <c r="D154" t="s">
        <v>148</v>
      </c>
      <c r="E154" s="118" t="s">
        <v>88</v>
      </c>
    </row>
    <row r="155" spans="2:5" x14ac:dyDescent="0.2">
      <c r="B155" s="1" t="s">
        <v>306</v>
      </c>
      <c r="C155" s="112" t="s">
        <v>31</v>
      </c>
      <c r="D155" t="s">
        <v>138</v>
      </c>
      <c r="E155" s="118" t="s">
        <v>89</v>
      </c>
    </row>
    <row r="156" spans="2:5" x14ac:dyDescent="0.2">
      <c r="B156" s="1" t="s">
        <v>307</v>
      </c>
      <c r="C156" s="112" t="s">
        <v>31</v>
      </c>
      <c r="D156" t="s">
        <v>138</v>
      </c>
      <c r="E156" s="118" t="s">
        <v>89</v>
      </c>
    </row>
    <row r="157" spans="2:5" x14ac:dyDescent="0.2">
      <c r="B157" s="1" t="s">
        <v>308</v>
      </c>
      <c r="C157" s="112" t="s">
        <v>31</v>
      </c>
      <c r="D157" t="s">
        <v>138</v>
      </c>
      <c r="E157" s="118" t="s">
        <v>89</v>
      </c>
    </row>
    <row r="158" spans="2:5" x14ac:dyDescent="0.2">
      <c r="B158" s="1" t="s">
        <v>309</v>
      </c>
      <c r="C158" s="112" t="s">
        <v>31</v>
      </c>
      <c r="D158" t="s">
        <v>138</v>
      </c>
      <c r="E158" s="118" t="s">
        <v>89</v>
      </c>
    </row>
    <row r="159" spans="2:5" x14ac:dyDescent="0.2">
      <c r="B159" s="1" t="s">
        <v>313</v>
      </c>
      <c r="C159" s="112" t="s">
        <v>31</v>
      </c>
      <c r="D159" t="s">
        <v>138</v>
      </c>
      <c r="E159" s="118" t="s">
        <v>89</v>
      </c>
    </row>
    <row r="160" spans="2:5" x14ac:dyDescent="0.2">
      <c r="B160" s="1" t="s">
        <v>310</v>
      </c>
      <c r="C160" s="112" t="s">
        <v>31</v>
      </c>
      <c r="D160" t="s">
        <v>138</v>
      </c>
      <c r="E160" s="118" t="s">
        <v>89</v>
      </c>
    </row>
    <row r="161" spans="2:5" x14ac:dyDescent="0.2">
      <c r="B161" s="1" t="s">
        <v>311</v>
      </c>
      <c r="C161" s="112" t="s">
        <v>31</v>
      </c>
      <c r="D161" t="s">
        <v>138</v>
      </c>
      <c r="E161" s="118" t="s">
        <v>89</v>
      </c>
    </row>
    <row r="162" spans="2:5" x14ac:dyDescent="0.2">
      <c r="B162" s="1" t="s">
        <v>312</v>
      </c>
      <c r="C162" s="112" t="s">
        <v>31</v>
      </c>
      <c r="D162" t="s">
        <v>138</v>
      </c>
      <c r="E162" s="118" t="s">
        <v>89</v>
      </c>
    </row>
    <row r="163" spans="2:5" x14ac:dyDescent="0.2">
      <c r="B163" s="1" t="s">
        <v>314</v>
      </c>
      <c r="C163" s="112" t="s">
        <v>31</v>
      </c>
      <c r="D163" t="s">
        <v>138</v>
      </c>
      <c r="E163" s="118" t="s">
        <v>89</v>
      </c>
    </row>
    <row r="164" spans="2:5" x14ac:dyDescent="0.2">
      <c r="B164" s="1" t="s">
        <v>300</v>
      </c>
      <c r="C164" s="112" t="s">
        <v>31</v>
      </c>
      <c r="D164" t="s">
        <v>221</v>
      </c>
      <c r="E164" s="118" t="s">
        <v>149</v>
      </c>
    </row>
    <row r="165" spans="2:5" x14ac:dyDescent="0.2">
      <c r="B165" s="1" t="s">
        <v>301</v>
      </c>
      <c r="C165" s="112" t="s">
        <v>31</v>
      </c>
      <c r="D165" t="s">
        <v>221</v>
      </c>
      <c r="E165" s="118" t="s">
        <v>149</v>
      </c>
    </row>
    <row r="166" spans="2:5" x14ac:dyDescent="0.2">
      <c r="B166" s="1" t="s">
        <v>347</v>
      </c>
      <c r="C166" s="112" t="s">
        <v>31</v>
      </c>
      <c r="D166" t="s">
        <v>139</v>
      </c>
      <c r="E166" s="118" t="s">
        <v>84</v>
      </c>
    </row>
    <row r="167" spans="2:5" x14ac:dyDescent="0.2">
      <c r="B167" s="1" t="s">
        <v>348</v>
      </c>
      <c r="C167" s="112" t="s">
        <v>31</v>
      </c>
      <c r="D167" t="s">
        <v>139</v>
      </c>
      <c r="E167" s="118" t="s">
        <v>84</v>
      </c>
    </row>
    <row r="168" spans="2:5" x14ac:dyDescent="0.2">
      <c r="B168" s="1" t="s">
        <v>349</v>
      </c>
      <c r="C168" s="112" t="s">
        <v>31</v>
      </c>
      <c r="D168" t="s">
        <v>139</v>
      </c>
      <c r="E168" s="118" t="s">
        <v>84</v>
      </c>
    </row>
    <row r="169" spans="2:5" x14ac:dyDescent="0.2">
      <c r="B169" s="1" t="s">
        <v>268</v>
      </c>
      <c r="C169" s="112" t="s">
        <v>31</v>
      </c>
      <c r="D169" t="s">
        <v>144</v>
      </c>
      <c r="E169" s="118" t="s">
        <v>4</v>
      </c>
    </row>
    <row r="170" spans="2:5" x14ac:dyDescent="0.2">
      <c r="B170" s="1" t="s">
        <v>269</v>
      </c>
      <c r="C170" s="112" t="s">
        <v>31</v>
      </c>
      <c r="D170" t="s">
        <v>144</v>
      </c>
      <c r="E170" s="118" t="s">
        <v>4</v>
      </c>
    </row>
    <row r="171" spans="2:5" x14ac:dyDescent="0.2">
      <c r="B171" s="1" t="s">
        <v>270</v>
      </c>
      <c r="C171" s="112" t="s">
        <v>31</v>
      </c>
      <c r="D171" t="s">
        <v>144</v>
      </c>
      <c r="E171" s="118" t="s">
        <v>4</v>
      </c>
    </row>
    <row r="172" spans="2:5" x14ac:dyDescent="0.2">
      <c r="B172" s="1" t="s">
        <v>271</v>
      </c>
      <c r="C172" s="112" t="s">
        <v>31</v>
      </c>
      <c r="D172" t="s">
        <v>144</v>
      </c>
      <c r="E172" s="118" t="s">
        <v>4</v>
      </c>
    </row>
    <row r="173" spans="2:5" x14ac:dyDescent="0.2">
      <c r="B173" s="1" t="s">
        <v>279</v>
      </c>
      <c r="C173" s="112" t="s">
        <v>31</v>
      </c>
      <c r="D173" t="s">
        <v>141</v>
      </c>
      <c r="E173" s="118" t="s">
        <v>98</v>
      </c>
    </row>
    <row r="174" spans="2:5" x14ac:dyDescent="0.2">
      <c r="B174" s="1" t="s">
        <v>280</v>
      </c>
      <c r="C174" s="112" t="s">
        <v>31</v>
      </c>
      <c r="D174" t="s">
        <v>141</v>
      </c>
      <c r="E174" s="118" t="s">
        <v>98</v>
      </c>
    </row>
    <row r="175" spans="2:5" x14ac:dyDescent="0.2">
      <c r="B175" s="1" t="s">
        <v>281</v>
      </c>
      <c r="C175" s="112" t="s">
        <v>31</v>
      </c>
      <c r="D175" t="s">
        <v>141</v>
      </c>
      <c r="E175" s="118" t="s">
        <v>98</v>
      </c>
    </row>
    <row r="176" spans="2:5" x14ac:dyDescent="0.2">
      <c r="B176" s="1" t="s">
        <v>282</v>
      </c>
      <c r="C176" s="112" t="s">
        <v>31</v>
      </c>
      <c r="D176" t="s">
        <v>141</v>
      </c>
      <c r="E176" s="118" t="s">
        <v>98</v>
      </c>
    </row>
    <row r="177" spans="2:5" x14ac:dyDescent="0.2">
      <c r="B177" s="1" t="s">
        <v>350</v>
      </c>
      <c r="C177" s="112" t="s">
        <v>31</v>
      </c>
      <c r="D177" t="s">
        <v>157</v>
      </c>
      <c r="E177" s="118" t="s">
        <v>23</v>
      </c>
    </row>
    <row r="178" spans="2:5" x14ac:dyDescent="0.2">
      <c r="B178" s="1" t="s">
        <v>351</v>
      </c>
      <c r="C178" s="112" t="s">
        <v>31</v>
      </c>
      <c r="D178" t="s">
        <v>157</v>
      </c>
      <c r="E178" s="118" t="s">
        <v>23</v>
      </c>
    </row>
    <row r="179" spans="2:5" x14ac:dyDescent="0.2">
      <c r="B179" s="1" t="s">
        <v>352</v>
      </c>
      <c r="C179" s="112" t="s">
        <v>31</v>
      </c>
      <c r="D179" t="s">
        <v>157</v>
      </c>
      <c r="E179" s="118" t="s">
        <v>23</v>
      </c>
    </row>
    <row r="180" spans="2:5" x14ac:dyDescent="0.2">
      <c r="B180" s="1" t="s">
        <v>353</v>
      </c>
      <c r="C180" s="112" t="s">
        <v>31</v>
      </c>
      <c r="D180" t="s">
        <v>157</v>
      </c>
      <c r="E180" s="118" t="s">
        <v>23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V239"/>
  <sheetViews>
    <sheetView zoomScaleNormal="100" zoomScaleSheetLayoutView="100" workbookViewId="0">
      <pane xSplit="1" ySplit="3" topLeftCell="B4" activePane="bottomRight" state="frozen"/>
      <selection sqref="A1:A2"/>
      <selection pane="topRight" sqref="A1:A2"/>
      <selection pane="bottomLeft" sqref="A1:A2"/>
      <selection pane="bottomRight" activeCell="E11" sqref="E11"/>
    </sheetView>
  </sheetViews>
  <sheetFormatPr baseColWidth="10" defaultRowHeight="15" x14ac:dyDescent="0.2"/>
  <cols>
    <col min="1" max="1" width="5.140625" style="102" customWidth="1"/>
    <col min="2" max="2" width="29.28515625" style="102" customWidth="1"/>
    <col min="3" max="9" width="5.7109375" style="102" customWidth="1"/>
    <col min="10" max="12" width="5.7109375" customWidth="1"/>
    <col min="13" max="13" width="6.28515625" customWidth="1"/>
    <col min="14" max="14" width="19.140625" style="1" customWidth="1"/>
    <col min="15" max="15" width="2.5703125" style="1" hidden="1" customWidth="1"/>
    <col min="16" max="16" width="5.7109375" customWidth="1"/>
    <col min="17" max="18" width="3.7109375" customWidth="1"/>
    <col min="19" max="19" width="5.140625" customWidth="1"/>
    <col min="20" max="20" width="14.140625" hidden="1" customWidth="1"/>
  </cols>
  <sheetData>
    <row r="1" spans="1:22" ht="15.75" customHeight="1" thickTop="1" x14ac:dyDescent="0.2">
      <c r="A1" s="272" t="str">
        <f>IF(ISNA(VLOOKUP("x",Légende!$G$3:$I$30,2,FALSE)),"AAA",VLOOKUP("x",Légende!$G$3:$I$30,2,FALSE))</f>
        <v>AAA</v>
      </c>
      <c r="B1" s="270" t="s">
        <v>72</v>
      </c>
      <c r="C1" s="270" t="s">
        <v>9</v>
      </c>
      <c r="D1" s="287" t="s">
        <v>365</v>
      </c>
      <c r="E1" s="288"/>
      <c r="F1" s="270" t="s">
        <v>11</v>
      </c>
      <c r="G1" s="287" t="s">
        <v>386</v>
      </c>
      <c r="H1" s="288"/>
      <c r="I1" s="270" t="s">
        <v>13</v>
      </c>
      <c r="J1" s="281" t="s">
        <v>14</v>
      </c>
      <c r="K1" s="281"/>
      <c r="L1" s="281"/>
      <c r="M1" s="283">
        <f>SUM(M5:M998)</f>
        <v>633</v>
      </c>
      <c r="N1" s="281" t="s">
        <v>42</v>
      </c>
      <c r="P1" s="275" t="s">
        <v>170</v>
      </c>
      <c r="Q1" s="276"/>
      <c r="R1" s="277"/>
      <c r="S1" s="273" t="str">
        <f>IF(COUNTIF(A6:A160,A1)=0,"",COUNTIF(A6:A160,A1))</f>
        <v/>
      </c>
    </row>
    <row r="2" spans="1:22" ht="15.75" customHeight="1" thickBot="1" x14ac:dyDescent="0.25">
      <c r="A2" s="272"/>
      <c r="B2" s="285"/>
      <c r="C2" s="271"/>
      <c r="D2" s="289"/>
      <c r="E2" s="290"/>
      <c r="F2" s="271"/>
      <c r="G2" s="289"/>
      <c r="H2" s="290"/>
      <c r="I2" s="271"/>
      <c r="J2" s="282"/>
      <c r="K2" s="282"/>
      <c r="L2" s="282"/>
      <c r="M2" s="284"/>
      <c r="N2" s="282"/>
      <c r="P2" s="278"/>
      <c r="Q2" s="279"/>
      <c r="R2" s="280"/>
      <c r="S2" s="274"/>
    </row>
    <row r="3" spans="1:22" ht="16.5" thickBot="1" x14ac:dyDescent="0.3">
      <c r="A3" s="201" t="s">
        <v>91</v>
      </c>
      <c r="B3" s="184" t="s">
        <v>0</v>
      </c>
      <c r="C3" s="185" t="s">
        <v>1</v>
      </c>
      <c r="D3" s="186" t="s">
        <v>2</v>
      </c>
      <c r="E3" s="187" t="s">
        <v>3</v>
      </c>
      <c r="F3" s="184" t="s">
        <v>1</v>
      </c>
      <c r="G3" s="188" t="s">
        <v>2</v>
      </c>
      <c r="H3" s="187" t="s">
        <v>3</v>
      </c>
      <c r="I3" s="184" t="s">
        <v>1</v>
      </c>
      <c r="J3" s="51" t="s">
        <v>1</v>
      </c>
      <c r="K3" s="189" t="s">
        <v>2</v>
      </c>
      <c r="L3" s="190" t="s">
        <v>3</v>
      </c>
      <c r="M3" s="191" t="s">
        <v>4</v>
      </c>
      <c r="N3" s="286" t="s">
        <v>42</v>
      </c>
      <c r="O3" s="15"/>
      <c r="P3" s="192" t="s">
        <v>1</v>
      </c>
      <c r="Q3" s="193" t="s">
        <v>2</v>
      </c>
      <c r="R3" s="194" t="s">
        <v>3</v>
      </c>
      <c r="S3" s="195" t="s">
        <v>4</v>
      </c>
    </row>
    <row r="4" spans="1:22" ht="15.75" x14ac:dyDescent="0.25">
      <c r="A4" s="96"/>
      <c r="B4" s="104"/>
      <c r="C4" s="179"/>
      <c r="D4" s="105"/>
      <c r="E4" s="105"/>
      <c r="F4" s="179"/>
      <c r="G4" s="105"/>
      <c r="H4" s="105"/>
      <c r="I4" s="179"/>
      <c r="J4" s="28"/>
      <c r="K4" s="28"/>
      <c r="L4" s="28"/>
      <c r="M4" s="28"/>
      <c r="N4" s="15"/>
      <c r="O4" s="15"/>
    </row>
    <row r="5" spans="1:22" ht="15.75" x14ac:dyDescent="0.25">
      <c r="A5" s="96" t="s">
        <v>98</v>
      </c>
      <c r="B5" s="97" t="s">
        <v>430</v>
      </c>
      <c r="C5" s="180">
        <v>60</v>
      </c>
      <c r="D5" s="178"/>
      <c r="E5" s="180"/>
      <c r="F5" s="180"/>
      <c r="G5" s="178"/>
      <c r="H5" s="180"/>
      <c r="I5" s="180"/>
      <c r="J5" s="71">
        <f t="shared" ref="J5:J30" si="0">SUM(C5)+F5+I5</f>
        <v>60</v>
      </c>
      <c r="K5" s="71">
        <f t="shared" ref="K5:K30" si="1">SUM(D5)+G5</f>
        <v>0</v>
      </c>
      <c r="L5" s="71">
        <f t="shared" ref="L5:L30" si="2">SUM(E5)+H5</f>
        <v>0</v>
      </c>
      <c r="M5" s="70">
        <f t="shared" ref="M5:M30" si="3">SUM(J5)+K5+L5</f>
        <v>60</v>
      </c>
      <c r="N5" s="103" t="str">
        <f>IF(ISNA(VLOOKUP(A5,Légende!$H:$J,3,FALSE)),"",VLOOKUP(A5,Légende!$H:$J,3,FALSE))</f>
        <v>LA FRONTALIÈRE</v>
      </c>
      <c r="O5" s="15"/>
      <c r="P5" s="39">
        <f>IF(OR($J5="",$J5=0),"",RANK($J5,$J$5:$J$135,0))</f>
        <v>1</v>
      </c>
      <c r="Q5" s="39" t="str">
        <f>IF(OR($K5="",$K5=0),"",RANK($K5,$K$5:$K$135,0))</f>
        <v/>
      </c>
      <c r="R5" s="39" t="str">
        <f>IF(OR($L5="",$L5=0),"",RANK($L5,$L$5:$L$135,0))</f>
        <v/>
      </c>
      <c r="S5" s="39">
        <f>IF(OR($M5="",$M5=0),"",RANK($M5,$M$5:$M$135,0))</f>
        <v>1</v>
      </c>
      <c r="T5" s="112"/>
      <c r="V5" t="str">
        <f>IF(N5=VLOOKUP(N5,Estrie!$N$6:$N$22,1,FALSE),"OK","ATTENTION")</f>
        <v>OK</v>
      </c>
    </row>
    <row r="6" spans="1:22" ht="15.75" x14ac:dyDescent="0.25">
      <c r="A6" s="96" t="s">
        <v>149</v>
      </c>
      <c r="B6" s="98" t="s">
        <v>591</v>
      </c>
      <c r="C6" s="180">
        <v>57</v>
      </c>
      <c r="D6" s="99"/>
      <c r="E6" s="101"/>
      <c r="F6" s="180"/>
      <c r="G6" s="100"/>
      <c r="H6" s="101"/>
      <c r="I6" s="180"/>
      <c r="J6" s="71">
        <f t="shared" si="0"/>
        <v>57</v>
      </c>
      <c r="K6" s="71">
        <f t="shared" si="1"/>
        <v>0</v>
      </c>
      <c r="L6" s="71">
        <f t="shared" si="2"/>
        <v>0</v>
      </c>
      <c r="M6" s="70">
        <f t="shared" si="3"/>
        <v>57</v>
      </c>
      <c r="N6" s="103" t="str">
        <f>IF(ISNA(VLOOKUP(A6,Légende!$H:$J,3,FALSE)),"",VLOOKUP(A6,Légende!$H:$J,3,FALSE))</f>
        <v>DU TOURNESOL</v>
      </c>
      <c r="O6" s="15"/>
      <c r="P6" s="39">
        <f>IF(OR($J6="",$J6=0),"",RANK($J6,$J$5:$J$135,0))</f>
        <v>2</v>
      </c>
      <c r="Q6" s="39" t="str">
        <f>IF(OR($K6="",$K6=0),"",RANK($K6,$K$5:$K$135,0))</f>
        <v/>
      </c>
      <c r="R6" s="39" t="str">
        <f>IF(OR($L6="",$L6=0),"",RANK($L6,$L$5:$L$135,0))</f>
        <v/>
      </c>
      <c r="S6" s="39">
        <f>IF(OR($M6="",$M6=0),"",RANK($M6,$M$5:$M$135,0))</f>
        <v>2</v>
      </c>
      <c r="T6" s="112" t="str">
        <f>IF(ISBLANK(A6),"",IF(ISNA(VLOOKUP(VLOOKUP($A6,Légende!$H:$J,3,FALSE),NOM_BF1,1,FALSE)),"AJOUTER L'ÉCOLE DANS LA SECTION 1",""))</f>
        <v/>
      </c>
      <c r="V6" t="str">
        <f>IF(N6=VLOOKUP(N6,Estrie!$N$6:$N$22,1,FALSE),"OK","ATTENTION")</f>
        <v>OK</v>
      </c>
    </row>
    <row r="7" spans="1:22" ht="15.75" x14ac:dyDescent="0.25">
      <c r="A7" s="96" t="s">
        <v>98</v>
      </c>
      <c r="B7" s="98" t="s">
        <v>428</v>
      </c>
      <c r="C7" s="180">
        <v>54</v>
      </c>
      <c r="D7" s="99"/>
      <c r="E7" s="101"/>
      <c r="F7" s="180"/>
      <c r="G7" s="100"/>
      <c r="H7" s="101"/>
      <c r="I7" s="180"/>
      <c r="J7" s="71">
        <f t="shared" si="0"/>
        <v>54</v>
      </c>
      <c r="K7" s="71">
        <f t="shared" si="1"/>
        <v>0</v>
      </c>
      <c r="L7" s="71">
        <f t="shared" si="2"/>
        <v>0</v>
      </c>
      <c r="M7" s="70">
        <f t="shared" si="3"/>
        <v>54</v>
      </c>
      <c r="N7" s="103" t="str">
        <f>IF(ISNA(VLOOKUP(A7,Légende!$H:$J,3,FALSE)),"",VLOOKUP(A7,Légende!$H:$J,3,FALSE))</f>
        <v>LA FRONTALIÈRE</v>
      </c>
      <c r="O7" s="15"/>
      <c r="P7" s="39">
        <f>IF(OR($J7="",$J7=0),"",RANK($J7,$J$5:$J$135,0))</f>
        <v>3</v>
      </c>
      <c r="Q7" s="39" t="str">
        <f>IF(OR($K7="",$K7=0),"",RANK($K7,$K$5:$K$135,0))</f>
        <v/>
      </c>
      <c r="R7" s="39" t="str">
        <f>IF(OR($L7="",$L7=0),"",RANK($L7,$L$5:$L$135,0))</f>
        <v/>
      </c>
      <c r="S7" s="39">
        <f>IF(OR($M7="",$M7=0),"",RANK($M7,$M$5:$M$135,0))</f>
        <v>3</v>
      </c>
      <c r="T7" s="112" t="str">
        <f>IF(ISBLANK(A7),"",IF(ISNA(VLOOKUP(VLOOKUP($A7,Légende!$H:$J,3,FALSE),NOM_BF1,1,FALSE)),"AJOUTER L'ÉCOLE DANS LA SECTION 1",""))</f>
        <v/>
      </c>
      <c r="V7" t="str">
        <f>IF(N7=VLOOKUP(N7,Estrie!$N$6:$N$22,1,FALSE),"OK","ATTENTION")</f>
        <v>OK</v>
      </c>
    </row>
    <row r="8" spans="1:22" ht="15.75" x14ac:dyDescent="0.25">
      <c r="A8" s="96" t="s">
        <v>90</v>
      </c>
      <c r="B8" s="98" t="s">
        <v>415</v>
      </c>
      <c r="C8" s="180">
        <v>51</v>
      </c>
      <c r="D8" s="99"/>
      <c r="E8" s="101"/>
      <c r="F8" s="180"/>
      <c r="G8" s="100"/>
      <c r="H8" s="101"/>
      <c r="I8" s="180"/>
      <c r="J8" s="71">
        <f t="shared" si="0"/>
        <v>51</v>
      </c>
      <c r="K8" s="71">
        <f t="shared" si="1"/>
        <v>0</v>
      </c>
      <c r="L8" s="71">
        <f t="shared" si="2"/>
        <v>0</v>
      </c>
      <c r="M8" s="70">
        <f t="shared" si="3"/>
        <v>51</v>
      </c>
      <c r="N8" s="103" t="str">
        <f>IF(ISNA(VLOOKUP(A8,Légende!$H:$J,3,FALSE)),"",VLOOKUP(A8,Légende!$H:$J,3,FALSE))</f>
        <v>DU TRIOLET</v>
      </c>
      <c r="O8" s="15"/>
      <c r="P8" s="39">
        <f>IF(OR($J8="",$J8=0),"",RANK($J8,$J$5:$J$135,0))</f>
        <v>4</v>
      </c>
      <c r="Q8" s="39" t="str">
        <f>IF(OR($K8="",$K8=0),"",RANK($K8,$K$5:$K$135,0))</f>
        <v/>
      </c>
      <c r="R8" s="39" t="str">
        <f>IF(OR($L8="",$L8=0),"",RANK($L8,$L$5:$L$135,0))</f>
        <v/>
      </c>
      <c r="S8" s="39">
        <f>IF(OR($M8="",$M8=0),"",RANK($M8,$M$5:$M$135,0))</f>
        <v>4</v>
      </c>
      <c r="T8" s="112" t="str">
        <f>IF(ISBLANK(A8),"",IF(ISNA(VLOOKUP(VLOOKUP($A8,Légende!$H:$J,3,FALSE),NOM_BM1,1,FALSE)),"AJOUTER L'ÉCOLE DANS LA SECTION 1",""))</f>
        <v>AJOUTER L'ÉCOLE DANS LA SECTION 1</v>
      </c>
      <c r="V8" t="e">
        <f>IF(N8=VLOOKUP(N8,Estrie!$P$6:$P$22,1,FALSE),"OK","ATTENTION")</f>
        <v>#N/A</v>
      </c>
    </row>
    <row r="9" spans="1:22" ht="15.75" x14ac:dyDescent="0.25">
      <c r="A9" s="96" t="s">
        <v>23</v>
      </c>
      <c r="B9" s="98" t="s">
        <v>596</v>
      </c>
      <c r="C9" s="180">
        <v>48</v>
      </c>
      <c r="D9" s="99"/>
      <c r="E9" s="101"/>
      <c r="F9" s="180"/>
      <c r="G9" s="100"/>
      <c r="H9" s="101"/>
      <c r="I9" s="180"/>
      <c r="J9" s="71">
        <f t="shared" si="0"/>
        <v>48</v>
      </c>
      <c r="K9" s="71">
        <f t="shared" si="1"/>
        <v>0</v>
      </c>
      <c r="L9" s="71">
        <f t="shared" si="2"/>
        <v>0</v>
      </c>
      <c r="M9" s="70">
        <f t="shared" si="3"/>
        <v>48</v>
      </c>
      <c r="N9" s="103" t="str">
        <f>IF(ISNA(VLOOKUP(A9,Légende!$H:$J,3,FALSE)),"",VLOOKUP(A9,Légende!$H:$J,3,FALSE))</f>
        <v>DU PHARE</v>
      </c>
      <c r="O9" s="15"/>
      <c r="P9" s="103">
        <f>IF(OR($J9="",$J9=0),"",RANK($J9,$J$5:$J$74,0))</f>
        <v>5</v>
      </c>
      <c r="Q9" s="103" t="str">
        <f>IF(OR($K9="",$K9=0),"",RANK($K9,$K$5:$K$74,0))</f>
        <v/>
      </c>
      <c r="R9" s="103" t="str">
        <f>IF(OR($L9="",$L9=0),"",RANK($L9,$L$5:$L$74,0))</f>
        <v/>
      </c>
      <c r="S9" s="103">
        <f>IF(OR($M9="",$M9=0),"",RANK($M9,$M$5:$M$74,0))</f>
        <v>5</v>
      </c>
      <c r="T9" s="112" t="str">
        <f>IF(ISBLANK(A9),"",IF(ISNA(VLOOKUP(VLOOKUP($A9,Légende!$H:$J,3,FALSE),NOM_BM1,1,FALSE)),"AJOUTER L'ÉCOLE DANS LA SECTION 1",""))</f>
        <v/>
      </c>
      <c r="V9" t="str">
        <f>IF(N9=VLOOKUP(N9,Estrie!$P$6:$P$22,1,FALSE),"OK","ATTENTION")</f>
        <v>OK</v>
      </c>
    </row>
    <row r="10" spans="1:22" ht="15.75" x14ac:dyDescent="0.25">
      <c r="A10" s="96" t="s">
        <v>23</v>
      </c>
      <c r="B10" s="98" t="s">
        <v>411</v>
      </c>
      <c r="C10" s="180">
        <v>45</v>
      </c>
      <c r="D10" s="99"/>
      <c r="E10" s="101"/>
      <c r="F10" s="180"/>
      <c r="G10" s="100"/>
      <c r="H10" s="101"/>
      <c r="I10" s="180"/>
      <c r="J10" s="71">
        <f t="shared" si="0"/>
        <v>45</v>
      </c>
      <c r="K10" s="71">
        <f t="shared" si="1"/>
        <v>0</v>
      </c>
      <c r="L10" s="71">
        <f t="shared" si="2"/>
        <v>0</v>
      </c>
      <c r="M10" s="70">
        <f t="shared" si="3"/>
        <v>45</v>
      </c>
      <c r="N10" s="103" t="str">
        <f>IF(ISNA(VLOOKUP(A10,Légende!$H:$J,3,FALSE)),"",VLOOKUP(A10,Légende!$H:$J,3,FALSE))</f>
        <v>DU PHARE</v>
      </c>
      <c r="O10" s="15"/>
      <c r="P10" s="103">
        <f>IF(OR($J10="",$J10=0),"",RANK($J10,$J$5:$J$74,0))</f>
        <v>6</v>
      </c>
      <c r="Q10" s="103" t="str">
        <f>IF(OR($K10="",$K10=0),"",RANK($K10,$K$5:$K$74,0))</f>
        <v/>
      </c>
      <c r="R10" s="103" t="str">
        <f>IF(OR($L10="",$L10=0),"",RANK($L10,$L$5:$L$74,0))</f>
        <v/>
      </c>
      <c r="S10" s="103">
        <f>IF(OR($M10="",$M10=0),"",RANK($M10,$M$5:$M$74,0))</f>
        <v>6</v>
      </c>
      <c r="T10" s="112" t="str">
        <f>IF(ISBLANK(A10),"",IF(ISNA(VLOOKUP(VLOOKUP($A10,Légende!$H:$J,3,FALSE),NOM_BM1,1,FALSE)),"AJOUTER L'ÉCOLE DANS LA SECTION 1",""))</f>
        <v/>
      </c>
      <c r="V10" t="str">
        <f>IF(N10=VLOOKUP(N10,Estrie!$P$6:$P$22,1,FALSE),"OK","ATTENTION")</f>
        <v>OK</v>
      </c>
    </row>
    <row r="11" spans="1:22" ht="15.75" x14ac:dyDescent="0.25">
      <c r="A11" s="96" t="s">
        <v>86</v>
      </c>
      <c r="B11" s="98" t="s">
        <v>483</v>
      </c>
      <c r="C11" s="180">
        <v>30</v>
      </c>
      <c r="D11" s="99"/>
      <c r="E11" s="101"/>
      <c r="F11" s="180"/>
      <c r="G11" s="100"/>
      <c r="H11" s="101"/>
      <c r="I11" s="180"/>
      <c r="J11" s="71">
        <f t="shared" si="0"/>
        <v>30</v>
      </c>
      <c r="K11" s="71">
        <f t="shared" si="1"/>
        <v>0</v>
      </c>
      <c r="L11" s="71">
        <f t="shared" si="2"/>
        <v>0</v>
      </c>
      <c r="M11" s="70">
        <f t="shared" si="3"/>
        <v>30</v>
      </c>
      <c r="N11" s="103" t="str">
        <f>IF(ISNA(VLOOKUP(A11,Légende!$H:$J,3,FALSE)),"",VLOOKUP(A11,Légende!$H:$J,3,FALSE))</f>
        <v>SÉM. SHERBROOKE</v>
      </c>
      <c r="O11" s="15"/>
      <c r="P11" s="39">
        <f t="shared" ref="P11:P26" si="4">IF(OR($J11="",$J11=0),"",RANK($J11,$J$5:$J$135,0))</f>
        <v>7</v>
      </c>
      <c r="Q11" s="39" t="str">
        <f t="shared" ref="Q11:Q26" si="5">IF(OR($K11="",$K11=0),"",RANK($K11,$K$5:$K$135,0))</f>
        <v/>
      </c>
      <c r="R11" s="39" t="str">
        <f t="shared" ref="R11:R26" si="6">IF(OR($L11="",$L11=0),"",RANK($L11,$L$5:$L$135,0))</f>
        <v/>
      </c>
      <c r="S11" s="39">
        <f t="shared" ref="S11:S26" si="7">IF(OR($M11="",$M11=0),"",RANK($M11,$M$5:$M$135,0))</f>
        <v>7</v>
      </c>
      <c r="T11" s="112"/>
      <c r="V11" t="str">
        <f>IF(N11=VLOOKUP(N11,Estrie!$N$6:$N$22,1,FALSE),"OK","ATTENTION")</f>
        <v>OK</v>
      </c>
    </row>
    <row r="12" spans="1:22" ht="15.75" x14ac:dyDescent="0.25">
      <c r="A12" s="96" t="s">
        <v>85</v>
      </c>
      <c r="B12" s="98" t="s">
        <v>446</v>
      </c>
      <c r="C12" s="180">
        <v>29</v>
      </c>
      <c r="D12" s="99"/>
      <c r="E12" s="101"/>
      <c r="F12" s="180"/>
      <c r="G12" s="100"/>
      <c r="H12" s="101"/>
      <c r="I12" s="180"/>
      <c r="J12" s="71">
        <f t="shared" si="0"/>
        <v>29</v>
      </c>
      <c r="K12" s="71">
        <f t="shared" si="1"/>
        <v>0</v>
      </c>
      <c r="L12" s="71">
        <f t="shared" si="2"/>
        <v>0</v>
      </c>
      <c r="M12" s="70">
        <f t="shared" si="3"/>
        <v>29</v>
      </c>
      <c r="N12" s="103" t="str">
        <f>IF(ISNA(VLOOKUP(A12,Légende!$H:$J,3,FALSE)),"",VLOOKUP(A12,Légende!$H:$J,3,FALSE))</f>
        <v>MITCHELL</v>
      </c>
      <c r="O12" s="15"/>
      <c r="P12" s="39">
        <f t="shared" si="4"/>
        <v>8</v>
      </c>
      <c r="Q12" s="39" t="str">
        <f t="shared" si="5"/>
        <v/>
      </c>
      <c r="R12" s="39" t="str">
        <f t="shared" si="6"/>
        <v/>
      </c>
      <c r="S12" s="39">
        <f t="shared" si="7"/>
        <v>8</v>
      </c>
      <c r="T12" s="112"/>
      <c r="V12" t="str">
        <f>IF(N12=VLOOKUP(N12,Estrie!$N$6:$N$22,1,FALSE),"OK","ATTENTION")</f>
        <v>OK</v>
      </c>
    </row>
    <row r="13" spans="1:22" ht="16.5" thickBot="1" x14ac:dyDescent="0.3">
      <c r="A13" s="96" t="s">
        <v>87</v>
      </c>
      <c r="B13" s="119" t="s">
        <v>659</v>
      </c>
      <c r="C13" s="242">
        <v>29</v>
      </c>
      <c r="D13" s="243"/>
      <c r="E13" s="244"/>
      <c r="F13" s="242"/>
      <c r="G13" s="245"/>
      <c r="H13" s="244"/>
      <c r="I13" s="242"/>
      <c r="J13" s="246">
        <f t="shared" si="0"/>
        <v>29</v>
      </c>
      <c r="K13" s="246">
        <f t="shared" si="1"/>
        <v>0</v>
      </c>
      <c r="L13" s="246">
        <f t="shared" si="2"/>
        <v>0</v>
      </c>
      <c r="M13" s="247">
        <f t="shared" si="3"/>
        <v>29</v>
      </c>
      <c r="N13" s="103" t="str">
        <f>IF(ISNA(VLOOKUP(A13,Légende!$H:$J,3,FALSE)),"",VLOOKUP(A13,Légende!$H:$J,3,FALSE))</f>
        <v>MT NOTRE-DAME</v>
      </c>
      <c r="O13" s="15"/>
      <c r="P13" s="39">
        <f t="shared" si="4"/>
        <v>8</v>
      </c>
      <c r="Q13" s="39" t="str">
        <f t="shared" si="5"/>
        <v/>
      </c>
      <c r="R13" s="39" t="str">
        <f t="shared" si="6"/>
        <v/>
      </c>
      <c r="S13" s="39">
        <f t="shared" si="7"/>
        <v>8</v>
      </c>
      <c r="T13" s="112" t="str">
        <f>IF(ISBLANK(A13),"",IF(ISNA(VLOOKUP(VLOOKUP($A13,Légende!$H:$J,3,FALSE),NOM_BF1,1,FALSE)),"AJOUTER L'ÉCOLE DANS LA SECTION 1",""))</f>
        <v/>
      </c>
      <c r="V13" t="str">
        <f>IF(N13=VLOOKUP(N13,Estrie!$N$6:$N$22,1,FALSE),"OK","ATTENTION")</f>
        <v>OK</v>
      </c>
    </row>
    <row r="14" spans="1:22" ht="15.75" x14ac:dyDescent="0.25">
      <c r="A14" s="96" t="s">
        <v>87</v>
      </c>
      <c r="B14" s="97" t="s">
        <v>661</v>
      </c>
      <c r="C14" s="212">
        <v>28</v>
      </c>
      <c r="D14" s="234"/>
      <c r="E14" s="235"/>
      <c r="F14" s="212"/>
      <c r="G14" s="236"/>
      <c r="H14" s="235"/>
      <c r="I14" s="212"/>
      <c r="J14" s="226">
        <f t="shared" si="0"/>
        <v>28</v>
      </c>
      <c r="K14" s="226">
        <f t="shared" si="1"/>
        <v>0</v>
      </c>
      <c r="L14" s="226">
        <f t="shared" si="2"/>
        <v>0</v>
      </c>
      <c r="M14" s="6">
        <f t="shared" si="3"/>
        <v>28</v>
      </c>
      <c r="N14" s="103" t="str">
        <f>IF(ISNA(VLOOKUP(A14,Légende!$H:$J,3,FALSE)),"",VLOOKUP(A14,Légende!$H:$J,3,FALSE))</f>
        <v>MT NOTRE-DAME</v>
      </c>
      <c r="O14" s="15"/>
      <c r="P14" s="39">
        <f t="shared" si="4"/>
        <v>10</v>
      </c>
      <c r="Q14" s="39" t="str">
        <f t="shared" si="5"/>
        <v/>
      </c>
      <c r="R14" s="39" t="str">
        <f t="shared" si="6"/>
        <v/>
      </c>
      <c r="S14" s="39">
        <f t="shared" si="7"/>
        <v>10</v>
      </c>
      <c r="T14" s="112" t="str">
        <f>IF(ISBLANK(A14),"",IF(ISNA(VLOOKUP(VLOOKUP($A14,Légende!$H:$J,3,FALSE),NOM_BF1,1,FALSE)),"AJOUTER L'ÉCOLE DANS LA SECTION 1",""))</f>
        <v/>
      </c>
      <c r="V14" t="str">
        <f>IF(N14=VLOOKUP(N14,Estrie!$N$6:$N$22,1,FALSE),"OK","ATTENTION")</f>
        <v>OK</v>
      </c>
    </row>
    <row r="15" spans="1:22" ht="15.75" x14ac:dyDescent="0.25">
      <c r="A15" s="96" t="s">
        <v>88</v>
      </c>
      <c r="B15" s="237" t="s">
        <v>648</v>
      </c>
      <c r="C15" s="180">
        <v>27</v>
      </c>
      <c r="D15" s="99"/>
      <c r="E15" s="101"/>
      <c r="F15" s="180"/>
      <c r="G15" s="100"/>
      <c r="H15" s="101"/>
      <c r="I15" s="180"/>
      <c r="J15" s="71">
        <f t="shared" si="0"/>
        <v>27</v>
      </c>
      <c r="K15" s="71">
        <f t="shared" si="1"/>
        <v>0</v>
      </c>
      <c r="L15" s="71">
        <f t="shared" si="2"/>
        <v>0</v>
      </c>
      <c r="M15" s="70">
        <f t="shared" si="3"/>
        <v>27</v>
      </c>
      <c r="N15" s="103" t="str">
        <f>IF(ISNA(VLOOKUP(A15,Légende!$H:$J,3,FALSE)),"",VLOOKUP(A15,Légende!$H:$J,3,FALSE))</f>
        <v>LA MONTÉE</v>
      </c>
      <c r="O15" s="15"/>
      <c r="P15" s="39">
        <f t="shared" si="4"/>
        <v>11</v>
      </c>
      <c r="Q15" s="39" t="str">
        <f t="shared" si="5"/>
        <v/>
      </c>
      <c r="R15" s="39" t="str">
        <f t="shared" si="6"/>
        <v/>
      </c>
      <c r="S15" s="39">
        <f t="shared" si="7"/>
        <v>11</v>
      </c>
      <c r="T15" s="112"/>
      <c r="V15" t="str">
        <f>IF(N15=VLOOKUP(N15,Estrie!$N$6:$N$22,1,FALSE),"OK","ATTENTION")</f>
        <v>OK</v>
      </c>
    </row>
    <row r="16" spans="1:22" ht="15.75" x14ac:dyDescent="0.25">
      <c r="A16" s="96" t="s">
        <v>87</v>
      </c>
      <c r="B16" s="98" t="s">
        <v>662</v>
      </c>
      <c r="C16" s="180">
        <v>27</v>
      </c>
      <c r="D16" s="99"/>
      <c r="E16" s="101"/>
      <c r="F16" s="180"/>
      <c r="G16" s="100"/>
      <c r="H16" s="101"/>
      <c r="I16" s="180"/>
      <c r="J16" s="71">
        <f t="shared" si="0"/>
        <v>27</v>
      </c>
      <c r="K16" s="71">
        <f t="shared" si="1"/>
        <v>0</v>
      </c>
      <c r="L16" s="71">
        <f t="shared" si="2"/>
        <v>0</v>
      </c>
      <c r="M16" s="70">
        <f t="shared" si="3"/>
        <v>27</v>
      </c>
      <c r="N16" s="103" t="str">
        <f>IF(ISNA(VLOOKUP(A16,Légende!$H:$J,3,FALSE)),"",VLOOKUP(A16,Légende!$H:$J,3,FALSE))</f>
        <v>MT NOTRE-DAME</v>
      </c>
      <c r="O16" s="15"/>
      <c r="P16" s="39">
        <f t="shared" si="4"/>
        <v>11</v>
      </c>
      <c r="Q16" s="39" t="str">
        <f t="shared" si="5"/>
        <v/>
      </c>
      <c r="R16" s="39" t="str">
        <f t="shared" si="6"/>
        <v/>
      </c>
      <c r="S16" s="39">
        <f t="shared" si="7"/>
        <v>11</v>
      </c>
      <c r="T16" s="112" t="str">
        <f>IF(ISBLANK(A16),"",IF(ISNA(VLOOKUP(VLOOKUP($A16,Légende!$H:$J,3,FALSE),NOM_BF1,1,FALSE)),"AJOUTER L'ÉCOLE DANS LA SECTION 1",""))</f>
        <v/>
      </c>
      <c r="V16" t="str">
        <f>IF(N16=VLOOKUP(N16,Estrie!$N$6:$N$22,1,FALSE),"OK","ATTENTION")</f>
        <v>OK</v>
      </c>
    </row>
    <row r="17" spans="1:22" ht="15.75" x14ac:dyDescent="0.25">
      <c r="A17" s="96" t="s">
        <v>88</v>
      </c>
      <c r="B17" s="98" t="s">
        <v>647</v>
      </c>
      <c r="C17" s="180">
        <v>26</v>
      </c>
      <c r="D17" s="99"/>
      <c r="E17" s="101"/>
      <c r="F17" s="180"/>
      <c r="G17" s="100"/>
      <c r="H17" s="101"/>
      <c r="I17" s="180"/>
      <c r="J17" s="71">
        <f t="shared" si="0"/>
        <v>26</v>
      </c>
      <c r="K17" s="71">
        <f t="shared" si="1"/>
        <v>0</v>
      </c>
      <c r="L17" s="71">
        <f t="shared" si="2"/>
        <v>0</v>
      </c>
      <c r="M17" s="70">
        <f t="shared" si="3"/>
        <v>26</v>
      </c>
      <c r="N17" s="103" t="str">
        <f>IF(ISNA(VLOOKUP(A17,Légende!$H:$J,3,FALSE)),"",VLOOKUP(A17,Légende!$H:$J,3,FALSE))</f>
        <v>LA MONTÉE</v>
      </c>
      <c r="O17" s="15"/>
      <c r="P17" s="39">
        <f t="shared" si="4"/>
        <v>13</v>
      </c>
      <c r="Q17" s="39" t="str">
        <f t="shared" si="5"/>
        <v/>
      </c>
      <c r="R17" s="39" t="str">
        <f t="shared" si="6"/>
        <v/>
      </c>
      <c r="S17" s="39">
        <f t="shared" si="7"/>
        <v>13</v>
      </c>
      <c r="T17" s="112" t="str">
        <f>IF(ISBLANK(A17),"",IF(ISNA(VLOOKUP(VLOOKUP($A17,Légende!$H:$J,3,FALSE),NOM_BF1,1,FALSE)),"AJOUTER L'ÉCOLE DANS LA SECTION 1",""))</f>
        <v/>
      </c>
      <c r="V17" t="str">
        <f>IF(N17=VLOOKUP(N17,Estrie!$N$6:$N$22,1,FALSE),"OK","ATTENTION")</f>
        <v>OK</v>
      </c>
    </row>
    <row r="18" spans="1:22" ht="15.75" x14ac:dyDescent="0.25">
      <c r="A18" s="96" t="s">
        <v>87</v>
      </c>
      <c r="B18" s="98" t="s">
        <v>660</v>
      </c>
      <c r="C18" s="180">
        <v>26</v>
      </c>
      <c r="D18" s="99"/>
      <c r="E18" s="101"/>
      <c r="F18" s="180"/>
      <c r="G18" s="100"/>
      <c r="H18" s="101"/>
      <c r="I18" s="180"/>
      <c r="J18" s="71">
        <f t="shared" si="0"/>
        <v>26</v>
      </c>
      <c r="K18" s="71">
        <f t="shared" si="1"/>
        <v>0</v>
      </c>
      <c r="L18" s="71">
        <f t="shared" si="2"/>
        <v>0</v>
      </c>
      <c r="M18" s="70">
        <f t="shared" si="3"/>
        <v>26</v>
      </c>
      <c r="N18" s="103" t="str">
        <f>IF(ISNA(VLOOKUP(A18,Légende!$H:$J,3,FALSE)),"",VLOOKUP(A18,Légende!$H:$J,3,FALSE))</f>
        <v>MT NOTRE-DAME</v>
      </c>
      <c r="O18" s="15"/>
      <c r="P18" s="39">
        <f t="shared" si="4"/>
        <v>13</v>
      </c>
      <c r="Q18" s="39" t="str">
        <f t="shared" si="5"/>
        <v/>
      </c>
      <c r="R18" s="39" t="str">
        <f t="shared" si="6"/>
        <v/>
      </c>
      <c r="S18" s="39">
        <f t="shared" si="7"/>
        <v>13</v>
      </c>
      <c r="T18" s="112" t="str">
        <f>IF(ISBLANK(A18),"",IF(ISNA(VLOOKUP(VLOOKUP($A18,Légende!$H:$J,3,FALSE),NOM_BF1,1,FALSE)),"AJOUTER L'ÉCOLE DANS LA SECTION 1",""))</f>
        <v/>
      </c>
      <c r="V18" t="str">
        <f>IF(N18=VLOOKUP(N18,Estrie!$N$6:$N$22,1,FALSE),"OK","ATTENTION")</f>
        <v>OK</v>
      </c>
    </row>
    <row r="19" spans="1:22" ht="15.75" x14ac:dyDescent="0.25">
      <c r="A19" s="96" t="s">
        <v>85</v>
      </c>
      <c r="B19" s="98" t="s">
        <v>807</v>
      </c>
      <c r="C19" s="180">
        <v>25</v>
      </c>
      <c r="D19" s="99"/>
      <c r="E19" s="101"/>
      <c r="F19" s="180"/>
      <c r="G19" s="100"/>
      <c r="H19" s="101"/>
      <c r="I19" s="180"/>
      <c r="J19" s="71">
        <f t="shared" si="0"/>
        <v>25</v>
      </c>
      <c r="K19" s="71">
        <f t="shared" si="1"/>
        <v>0</v>
      </c>
      <c r="L19" s="71">
        <f t="shared" si="2"/>
        <v>0</v>
      </c>
      <c r="M19" s="70">
        <f t="shared" si="3"/>
        <v>25</v>
      </c>
      <c r="N19" s="103" t="str">
        <f>IF(ISNA(VLOOKUP(A19,Légende!$H:$J,3,FALSE)),"",VLOOKUP(A19,Légende!$H:$J,3,FALSE))</f>
        <v>MITCHELL</v>
      </c>
      <c r="O19" s="15"/>
      <c r="P19" s="39">
        <f t="shared" si="4"/>
        <v>15</v>
      </c>
      <c r="Q19" s="39" t="str">
        <f t="shared" si="5"/>
        <v/>
      </c>
      <c r="R19" s="39" t="str">
        <f t="shared" si="6"/>
        <v/>
      </c>
      <c r="S19" s="39">
        <f t="shared" si="7"/>
        <v>15</v>
      </c>
      <c r="T19" s="112"/>
      <c r="V19" t="str">
        <f>IF(N19=VLOOKUP(N19,Estrie!$N$6:$N$22,1,FALSE),"OK","ATTENTION")</f>
        <v>OK</v>
      </c>
    </row>
    <row r="20" spans="1:22" ht="15.75" x14ac:dyDescent="0.25">
      <c r="A20" s="96" t="s">
        <v>87</v>
      </c>
      <c r="B20" s="98" t="s">
        <v>664</v>
      </c>
      <c r="C20" s="180">
        <v>25</v>
      </c>
      <c r="D20" s="99"/>
      <c r="E20" s="101"/>
      <c r="F20" s="180"/>
      <c r="G20" s="100"/>
      <c r="H20" s="101"/>
      <c r="I20" s="180"/>
      <c r="J20" s="71">
        <f t="shared" si="0"/>
        <v>25</v>
      </c>
      <c r="K20" s="71">
        <f t="shared" si="1"/>
        <v>0</v>
      </c>
      <c r="L20" s="71">
        <f t="shared" si="2"/>
        <v>0</v>
      </c>
      <c r="M20" s="70">
        <f t="shared" si="3"/>
        <v>25</v>
      </c>
      <c r="N20" s="103" t="str">
        <f>IF(ISNA(VLOOKUP(A20,Légende!$H:$J,3,FALSE)),"",VLOOKUP(A20,Légende!$H:$J,3,FALSE))</f>
        <v>MT NOTRE-DAME</v>
      </c>
      <c r="O20" s="15"/>
      <c r="P20" s="39">
        <f t="shared" si="4"/>
        <v>15</v>
      </c>
      <c r="Q20" s="39" t="str">
        <f t="shared" si="5"/>
        <v/>
      </c>
      <c r="R20" s="39" t="str">
        <f t="shared" si="6"/>
        <v/>
      </c>
      <c r="S20" s="39">
        <f t="shared" si="7"/>
        <v>15</v>
      </c>
      <c r="T20" s="112" t="str">
        <f>IF(ISBLANK(A20),"",IF(ISNA(VLOOKUP(VLOOKUP($A20,Légende!$H:$J,3,FALSE),NOM_BF1,1,FALSE)),"AJOUTER L'ÉCOLE DANS LA SECTION 1",""))</f>
        <v/>
      </c>
      <c r="V20" t="str">
        <f>IF(N20=VLOOKUP(N20,Estrie!$N$6:$N$22,1,FALSE),"OK","ATTENTION")</f>
        <v>OK</v>
      </c>
    </row>
    <row r="21" spans="1:22" ht="15.75" x14ac:dyDescent="0.25">
      <c r="A21" s="96" t="s">
        <v>86</v>
      </c>
      <c r="B21" s="98" t="s">
        <v>620</v>
      </c>
      <c r="C21" s="180">
        <v>23</v>
      </c>
      <c r="D21" s="99"/>
      <c r="E21" s="101"/>
      <c r="F21" s="180"/>
      <c r="G21" s="100"/>
      <c r="H21" s="101"/>
      <c r="I21" s="180"/>
      <c r="J21" s="71">
        <f t="shared" si="0"/>
        <v>23</v>
      </c>
      <c r="K21" s="71">
        <f t="shared" si="1"/>
        <v>0</v>
      </c>
      <c r="L21" s="71">
        <f t="shared" si="2"/>
        <v>0</v>
      </c>
      <c r="M21" s="70">
        <f t="shared" si="3"/>
        <v>23</v>
      </c>
      <c r="N21" s="103" t="str">
        <f>IF(ISNA(VLOOKUP(A21,Légende!$H:$J,3,FALSE)),"",VLOOKUP(A21,Légende!$H:$J,3,FALSE))</f>
        <v>SÉM. SHERBROOKE</v>
      </c>
      <c r="O21" s="15"/>
      <c r="P21" s="39">
        <f t="shared" si="4"/>
        <v>17</v>
      </c>
      <c r="Q21" s="39" t="str">
        <f t="shared" si="5"/>
        <v/>
      </c>
      <c r="R21" s="39" t="str">
        <f t="shared" si="6"/>
        <v/>
      </c>
      <c r="S21" s="39">
        <f t="shared" si="7"/>
        <v>17</v>
      </c>
      <c r="T21" s="112"/>
      <c r="V21" t="str">
        <f>IF(N21=VLOOKUP(N21,Estrie!$N$6:$N$22,1,FALSE),"OK","ATTENTION")</f>
        <v>OK</v>
      </c>
    </row>
    <row r="22" spans="1:22" ht="15.75" x14ac:dyDescent="0.25">
      <c r="A22" s="96" t="s">
        <v>98</v>
      </c>
      <c r="B22" s="98" t="s">
        <v>678</v>
      </c>
      <c r="C22" s="180">
        <v>23</v>
      </c>
      <c r="D22" s="99"/>
      <c r="E22" s="101"/>
      <c r="F22" s="180"/>
      <c r="G22" s="100"/>
      <c r="H22" s="101"/>
      <c r="I22" s="180"/>
      <c r="J22" s="71">
        <f t="shared" si="0"/>
        <v>23</v>
      </c>
      <c r="K22" s="71">
        <f t="shared" si="1"/>
        <v>0</v>
      </c>
      <c r="L22" s="71">
        <f t="shared" si="2"/>
        <v>0</v>
      </c>
      <c r="M22" s="70">
        <f t="shared" si="3"/>
        <v>23</v>
      </c>
      <c r="N22" s="103" t="str">
        <f>IF(ISNA(VLOOKUP(A22,Légende!$H:$J,3,FALSE)),"",VLOOKUP(A22,Légende!$H:$J,3,FALSE))</f>
        <v>LA FRONTALIÈRE</v>
      </c>
      <c r="O22" s="15"/>
      <c r="P22" s="39">
        <f t="shared" si="4"/>
        <v>17</v>
      </c>
      <c r="Q22" s="39" t="str">
        <f t="shared" si="5"/>
        <v/>
      </c>
      <c r="R22" s="39" t="str">
        <f t="shared" si="6"/>
        <v/>
      </c>
      <c r="S22" s="39">
        <f t="shared" si="7"/>
        <v>17</v>
      </c>
      <c r="T22" s="112" t="str">
        <f>IF(ISBLANK(A22),"",IF(ISNA(VLOOKUP(VLOOKUP($A22,Légende!$H:$J,3,FALSE),NOM_BF1,1,FALSE)),"AJOUTER L'ÉCOLE DANS LA SECTION 1",""))</f>
        <v/>
      </c>
      <c r="V22" t="str">
        <f>IF(N22=VLOOKUP(N22,Estrie!$N$6:$N$22,1,FALSE),"OK","ATTENTION")</f>
        <v>OK</v>
      </c>
    </row>
    <row r="23" spans="1:22" ht="15.75" x14ac:dyDescent="0.25">
      <c r="A23" s="96" t="s">
        <v>85</v>
      </c>
      <c r="B23" s="98" t="s">
        <v>637</v>
      </c>
      <c r="C23" s="180"/>
      <c r="D23" s="99"/>
      <c r="E23" s="101"/>
      <c r="F23" s="180"/>
      <c r="G23" s="100"/>
      <c r="H23" s="101"/>
      <c r="I23" s="180"/>
      <c r="J23" s="71">
        <f t="shared" si="0"/>
        <v>0</v>
      </c>
      <c r="K23" s="71">
        <f t="shared" si="1"/>
        <v>0</v>
      </c>
      <c r="L23" s="71">
        <f t="shared" si="2"/>
        <v>0</v>
      </c>
      <c r="M23" s="70">
        <f t="shared" si="3"/>
        <v>0</v>
      </c>
      <c r="N23" s="103" t="str">
        <f>IF(ISNA(VLOOKUP(A23,Légende!$H:$J,3,FALSE)),"",VLOOKUP(A23,Légende!$H:$J,3,FALSE))</f>
        <v>MITCHELL</v>
      </c>
      <c r="O23" s="15"/>
      <c r="P23" s="39" t="str">
        <f t="shared" si="4"/>
        <v/>
      </c>
      <c r="Q23" s="39" t="str">
        <f t="shared" si="5"/>
        <v/>
      </c>
      <c r="R23" s="39" t="str">
        <f t="shared" si="6"/>
        <v/>
      </c>
      <c r="S23" s="39" t="str">
        <f t="shared" si="7"/>
        <v/>
      </c>
      <c r="T23" s="112"/>
      <c r="V23" t="str">
        <f>IF(N23=VLOOKUP(N23,Estrie!$N$6:$N$22,1,FALSE),"OK","ATTENTION")</f>
        <v>OK</v>
      </c>
    </row>
    <row r="24" spans="1:22" ht="15.75" x14ac:dyDescent="0.25">
      <c r="A24" s="96" t="s">
        <v>85</v>
      </c>
      <c r="B24" s="98" t="s">
        <v>638</v>
      </c>
      <c r="C24" s="180"/>
      <c r="D24" s="99"/>
      <c r="E24" s="101"/>
      <c r="F24" s="180"/>
      <c r="G24" s="100"/>
      <c r="H24" s="101"/>
      <c r="I24" s="180"/>
      <c r="J24" s="71">
        <f t="shared" si="0"/>
        <v>0</v>
      </c>
      <c r="K24" s="71">
        <f t="shared" si="1"/>
        <v>0</v>
      </c>
      <c r="L24" s="71">
        <f t="shared" si="2"/>
        <v>0</v>
      </c>
      <c r="M24" s="70">
        <f t="shared" si="3"/>
        <v>0</v>
      </c>
      <c r="N24" s="103" t="str">
        <f>IF(ISNA(VLOOKUP(A24,Légende!$H:$J,3,FALSE)),"",VLOOKUP(A24,Légende!$H:$J,3,FALSE))</f>
        <v>MITCHELL</v>
      </c>
      <c r="O24" s="15"/>
      <c r="P24" s="39" t="str">
        <f t="shared" si="4"/>
        <v/>
      </c>
      <c r="Q24" s="39" t="str">
        <f t="shared" si="5"/>
        <v/>
      </c>
      <c r="R24" s="39" t="str">
        <f t="shared" si="6"/>
        <v/>
      </c>
      <c r="S24" s="39" t="str">
        <f t="shared" si="7"/>
        <v/>
      </c>
      <c r="T24" s="112"/>
      <c r="V24" t="str">
        <f>IF(N24=VLOOKUP(N24,Estrie!$N$6:$N$22,1,FALSE),"OK","ATTENTION")</f>
        <v>OK</v>
      </c>
    </row>
    <row r="25" spans="1:22" ht="15.75" x14ac:dyDescent="0.25">
      <c r="A25" s="96" t="s">
        <v>89</v>
      </c>
      <c r="B25" s="97" t="s">
        <v>670</v>
      </c>
      <c r="C25" s="180"/>
      <c r="D25" s="178"/>
      <c r="E25" s="180"/>
      <c r="F25" s="180"/>
      <c r="G25" s="178"/>
      <c r="H25" s="180"/>
      <c r="I25" s="180"/>
      <c r="J25" s="71">
        <f t="shared" si="0"/>
        <v>0</v>
      </c>
      <c r="K25" s="71">
        <f t="shared" si="1"/>
        <v>0</v>
      </c>
      <c r="L25" s="71">
        <f t="shared" si="2"/>
        <v>0</v>
      </c>
      <c r="M25" s="70">
        <f t="shared" si="3"/>
        <v>0</v>
      </c>
      <c r="N25" s="103" t="str">
        <f>IF(ISNA(VLOOKUP(A25,Légende!$H:$J,3,FALSE)),"",VLOOKUP(A25,Légende!$H:$J,3,FALSE))</f>
        <v>LE SALÉSIEN</v>
      </c>
      <c r="O25" s="15"/>
      <c r="P25" s="39" t="str">
        <f t="shared" si="4"/>
        <v/>
      </c>
      <c r="Q25" s="39" t="str">
        <f t="shared" si="5"/>
        <v/>
      </c>
      <c r="R25" s="39" t="str">
        <f t="shared" si="6"/>
        <v/>
      </c>
      <c r="S25" s="39" t="str">
        <f t="shared" si="7"/>
        <v/>
      </c>
      <c r="T25" s="112"/>
      <c r="V25" t="e">
        <f>IF(N25=VLOOKUP(N25,Estrie!$N$6:$N$22,1,FALSE),"OK","ATTENTION")</f>
        <v>#N/A</v>
      </c>
    </row>
    <row r="26" spans="1:22" ht="15.75" x14ac:dyDescent="0.25">
      <c r="A26" s="96" t="s">
        <v>87</v>
      </c>
      <c r="B26" s="97" t="s">
        <v>663</v>
      </c>
      <c r="C26" s="180"/>
      <c r="D26" s="178"/>
      <c r="E26" s="180"/>
      <c r="F26" s="180"/>
      <c r="G26" s="178"/>
      <c r="H26" s="180"/>
      <c r="I26" s="180"/>
      <c r="J26" s="71">
        <f t="shared" si="0"/>
        <v>0</v>
      </c>
      <c r="K26" s="71">
        <f t="shared" si="1"/>
        <v>0</v>
      </c>
      <c r="L26" s="71">
        <f t="shared" si="2"/>
        <v>0</v>
      </c>
      <c r="M26" s="70">
        <f t="shared" si="3"/>
        <v>0</v>
      </c>
      <c r="N26" s="103" t="str">
        <f>IF(ISNA(VLOOKUP(A26,Légende!$H:$J,3,FALSE)),"",VLOOKUP(A26,Légende!$H:$J,3,FALSE))</f>
        <v>MT NOTRE-DAME</v>
      </c>
      <c r="O26" s="15"/>
      <c r="P26" s="39" t="str">
        <f t="shared" si="4"/>
        <v/>
      </c>
      <c r="Q26" s="39" t="str">
        <f t="shared" si="5"/>
        <v/>
      </c>
      <c r="R26" s="39" t="str">
        <f t="shared" si="6"/>
        <v/>
      </c>
      <c r="S26" s="39" t="str">
        <f t="shared" si="7"/>
        <v/>
      </c>
      <c r="T26" s="112" t="str">
        <f>IF(ISBLANK(A26),"",IF(ISNA(VLOOKUP(VLOOKUP($A26,Légende!$H:$J,3,FALSE),NOM_BF1,1,FALSE)),"AJOUTER L'ÉCOLE DANS LA SECTION 1",""))</f>
        <v/>
      </c>
      <c r="V26" t="str">
        <f>IF(N26=VLOOKUP(N26,Estrie!$N$6:$N$22,1,FALSE),"OK","ATTENTION")</f>
        <v>OK</v>
      </c>
    </row>
    <row r="27" spans="1:22" ht="15.75" x14ac:dyDescent="0.25">
      <c r="A27" s="96" t="s">
        <v>23</v>
      </c>
      <c r="B27" s="97" t="s">
        <v>683</v>
      </c>
      <c r="C27" s="180"/>
      <c r="D27" s="178"/>
      <c r="E27" s="180"/>
      <c r="F27" s="180"/>
      <c r="G27" s="178"/>
      <c r="H27" s="180"/>
      <c r="I27" s="180"/>
      <c r="J27" s="71">
        <f t="shared" si="0"/>
        <v>0</v>
      </c>
      <c r="K27" s="71">
        <f t="shared" si="1"/>
        <v>0</v>
      </c>
      <c r="L27" s="71">
        <f t="shared" si="2"/>
        <v>0</v>
      </c>
      <c r="M27" s="70">
        <f t="shared" si="3"/>
        <v>0</v>
      </c>
      <c r="N27" s="103" t="str">
        <f>IF(ISNA(VLOOKUP(A27,Légende!$H:$J,3,FALSE)),"",VLOOKUP(A27,Légende!$H:$J,3,FALSE))</f>
        <v>DU PHARE</v>
      </c>
      <c r="O27" s="15"/>
      <c r="P27" s="103" t="str">
        <f>IF(OR($J27="",$J27=0),"",RANK($J27,$J$5:$J$74,0))</f>
        <v/>
      </c>
      <c r="Q27" s="103" t="str">
        <f>IF(OR($K27="",$K27=0),"",RANK($K27,$K$5:$K$74,0))</f>
        <v/>
      </c>
      <c r="R27" s="103" t="str">
        <f>IF(OR($L27="",$L27=0),"",RANK($L27,$L$5:$L$74,0))</f>
        <v/>
      </c>
      <c r="S27" s="103" t="str">
        <f>IF(OR($M27="",$M27=0),"",RANK($M27,$M$5:$M$74,0))</f>
        <v/>
      </c>
      <c r="T27" s="112" t="str">
        <f>IF(ISBLANK(A27),"",IF(ISNA(VLOOKUP(VLOOKUP($A27,Légende!$H:$J,3,FALSE),NOM_BM1,1,FALSE)),"AJOUTER L'ÉCOLE DANS LA SECTION 1",""))</f>
        <v/>
      </c>
      <c r="V27" t="str">
        <f>IF(N27=VLOOKUP(N27,Estrie!$P$6:$P$22,1,FALSE),"OK","ATTENTION")</f>
        <v>OK</v>
      </c>
    </row>
    <row r="28" spans="1:22" ht="15.75" x14ac:dyDescent="0.25">
      <c r="A28" s="96" t="s">
        <v>23</v>
      </c>
      <c r="B28" s="237" t="s">
        <v>688</v>
      </c>
      <c r="C28" s="180"/>
      <c r="D28" s="178"/>
      <c r="E28" s="180"/>
      <c r="F28" s="180"/>
      <c r="G28" s="178"/>
      <c r="H28" s="180"/>
      <c r="I28" s="180"/>
      <c r="J28" s="71">
        <f t="shared" si="0"/>
        <v>0</v>
      </c>
      <c r="K28" s="71">
        <f t="shared" si="1"/>
        <v>0</v>
      </c>
      <c r="L28" s="71">
        <f t="shared" si="2"/>
        <v>0</v>
      </c>
      <c r="M28" s="70">
        <f t="shared" si="3"/>
        <v>0</v>
      </c>
      <c r="N28" s="103" t="str">
        <f>IF(ISNA(VLOOKUP(A28,Légende!$H:$J,3,FALSE)),"",VLOOKUP(A28,Légende!$H:$J,3,FALSE))</f>
        <v>DU PHARE</v>
      </c>
      <c r="O28" s="15"/>
      <c r="P28" s="103" t="str">
        <f>IF(OR($J28="",$J28=0),"",RANK($J28,$J$5:$J$74,0))</f>
        <v/>
      </c>
      <c r="Q28" s="103" t="str">
        <f>IF(OR($K28="",$K28=0),"",RANK($K28,$K$5:$K$74,0))</f>
        <v/>
      </c>
      <c r="R28" s="103" t="str">
        <f>IF(OR($L28="",$L28=0),"",RANK($L28,$L$5:$L$74,0))</f>
        <v/>
      </c>
      <c r="S28" s="103" t="str">
        <f>IF(OR($M28="",$M28=0),"",RANK($M28,$M$5:$M$74,0))</f>
        <v/>
      </c>
      <c r="T28" s="112" t="str">
        <f>IF(ISBLANK(A28),"",IF(ISNA(VLOOKUP(VLOOKUP($A28,Légende!$H:$J,3,FALSE),NOM_BM1,1,FALSE)),"AJOUTER L'ÉCOLE DANS LA SECTION 1",""))</f>
        <v/>
      </c>
      <c r="V28" t="str">
        <f>IF(N28=VLOOKUP(N28,Estrie!$P$6:$P$22,1,FALSE),"OK","ATTENTION")</f>
        <v>OK</v>
      </c>
    </row>
    <row r="29" spans="1:22" ht="15.75" x14ac:dyDescent="0.25">
      <c r="A29" s="96" t="s">
        <v>23</v>
      </c>
      <c r="B29" s="97" t="s">
        <v>689</v>
      </c>
      <c r="C29" s="180"/>
      <c r="D29" s="178"/>
      <c r="E29" s="180"/>
      <c r="F29" s="180"/>
      <c r="G29" s="178"/>
      <c r="H29" s="180"/>
      <c r="I29" s="180"/>
      <c r="J29" s="71">
        <f t="shared" si="0"/>
        <v>0</v>
      </c>
      <c r="K29" s="71">
        <f t="shared" si="1"/>
        <v>0</v>
      </c>
      <c r="L29" s="71">
        <f t="shared" si="2"/>
        <v>0</v>
      </c>
      <c r="M29" s="70">
        <f t="shared" si="3"/>
        <v>0</v>
      </c>
      <c r="N29" s="103" t="str">
        <f>IF(ISNA(VLOOKUP(A29,Légende!$H:$J,3,FALSE)),"",VLOOKUP(A29,Légende!$H:$J,3,FALSE))</f>
        <v>DU PHARE</v>
      </c>
      <c r="O29" s="15"/>
      <c r="P29" s="103" t="str">
        <f>IF(OR($J29="",$J29=0),"",RANK($J29,$J$5:$J$74,0))</f>
        <v/>
      </c>
      <c r="Q29" s="103" t="str">
        <f>IF(OR($K29="",$K29=0),"",RANK($K29,$K$5:$K$74,0))</f>
        <v/>
      </c>
      <c r="R29" s="103" t="str">
        <f>IF(OR($L29="",$L29=0),"",RANK($L29,$L$5:$L$74,0))</f>
        <v/>
      </c>
      <c r="S29" s="103" t="str">
        <f>IF(OR($M29="",$M29=0),"",RANK($M29,$M$5:$M$74,0))</f>
        <v/>
      </c>
      <c r="T29" s="112" t="str">
        <f>IF(ISBLANK(A29),"",IF(ISNA(VLOOKUP(VLOOKUP($A29,Légende!$H:$J,3,FALSE),NOM_BM1,1,FALSE)),"AJOUTER L'ÉCOLE DANS LA SECTION 1",""))</f>
        <v/>
      </c>
      <c r="V29" t="str">
        <f>IF(N29=VLOOKUP(N29,Estrie!$P$6:$P$22,1,FALSE),"OK","ATTENTION")</f>
        <v>OK</v>
      </c>
    </row>
    <row r="30" spans="1:22" ht="15.75" x14ac:dyDescent="0.25">
      <c r="A30" s="96" t="s">
        <v>23</v>
      </c>
      <c r="B30" s="97" t="s">
        <v>690</v>
      </c>
      <c r="C30" s="180"/>
      <c r="D30" s="178"/>
      <c r="E30" s="180"/>
      <c r="F30" s="180"/>
      <c r="G30" s="178"/>
      <c r="H30" s="180"/>
      <c r="I30" s="180"/>
      <c r="J30" s="71">
        <f t="shared" si="0"/>
        <v>0</v>
      </c>
      <c r="K30" s="71">
        <f t="shared" si="1"/>
        <v>0</v>
      </c>
      <c r="L30" s="71">
        <f t="shared" si="2"/>
        <v>0</v>
      </c>
      <c r="M30" s="70">
        <f t="shared" si="3"/>
        <v>0</v>
      </c>
      <c r="N30" s="103" t="str">
        <f>IF(ISNA(VLOOKUP(A30,Légende!$H:$J,3,FALSE)),"",VLOOKUP(A30,Légende!$H:$J,3,FALSE))</f>
        <v>DU PHARE</v>
      </c>
      <c r="O30" s="15"/>
      <c r="P30" s="103" t="str">
        <f>IF(OR($J30="",$J30=0),"",RANK($J30,$J$5:$J$74,0))</f>
        <v/>
      </c>
      <c r="Q30" s="103" t="str">
        <f>IF(OR($K30="",$K30=0),"",RANK($K30,$K$5:$K$74,0))</f>
        <v/>
      </c>
      <c r="R30" s="103" t="str">
        <f>IF(OR($L30="",$L30=0),"",RANK($L30,$L$5:$L$74,0))</f>
        <v/>
      </c>
      <c r="S30" s="103" t="str">
        <f>IF(OR($M30="",$M30=0),"",RANK($M30,$M$5:$M$74,0))</f>
        <v/>
      </c>
      <c r="T30" s="112" t="str">
        <f>IF(ISBLANK(A30),"",IF(ISNA(VLOOKUP(VLOOKUP($A30,Légende!$H:$J,3,FALSE),NOM_BM1,1,FALSE)),"AJOUTER L'ÉCOLE DANS LA SECTION 1",""))</f>
        <v/>
      </c>
      <c r="V30" t="str">
        <f>IF(N30=VLOOKUP(N30,Estrie!$P$6:$P$22,1,FALSE),"OK","ATTENTION")</f>
        <v>OK</v>
      </c>
    </row>
    <row r="31" spans="1:22" ht="15.75" x14ac:dyDescent="0.25">
      <c r="A31" s="96"/>
      <c r="B31" s="3"/>
      <c r="C31" s="107"/>
      <c r="D31" s="107"/>
      <c r="E31" s="107"/>
      <c r="F31" s="107"/>
      <c r="G31" s="107"/>
      <c r="H31" s="107"/>
      <c r="I31" s="107"/>
      <c r="J31" s="18"/>
      <c r="K31" s="18"/>
      <c r="L31" s="18"/>
      <c r="M31" s="18"/>
      <c r="N31" s="103" t="str">
        <f>IF(ISNA(VLOOKUP(A31,Légende!$H:$J,3,FALSE)),"",VLOOKUP(A31,Légende!$H:$J,3,FALSE))</f>
        <v/>
      </c>
      <c r="O31" s="15"/>
      <c r="P31" s="39"/>
      <c r="Q31" s="39"/>
      <c r="R31" s="39"/>
      <c r="S31" s="39"/>
      <c r="T31" s="112" t="str">
        <f>IF(ISBLANK(A31),"",IF(ISNA(VLOOKUP(VLOOKUP($A31,Légende!$H:$J,3,FALSE),NOM_BF1,1,FALSE)),"AJOUTER L'ÉCOLE DANS LA SECTION 1",""))</f>
        <v/>
      </c>
    </row>
    <row r="32" spans="1:22" ht="15.75" x14ac:dyDescent="0.25">
      <c r="A32" s="96"/>
      <c r="B32" s="106"/>
      <c r="C32" s="107"/>
      <c r="D32" s="107"/>
      <c r="E32" s="107"/>
      <c r="F32" s="107"/>
      <c r="G32" s="107"/>
      <c r="H32" s="107"/>
      <c r="I32" s="107"/>
      <c r="J32" s="18"/>
      <c r="K32" s="18"/>
      <c r="L32" s="18"/>
      <c r="M32" s="18"/>
      <c r="N32" s="103" t="str">
        <f>IF(ISNA(VLOOKUP(A32,Légende!$H:$J,3,FALSE)),"",VLOOKUP(A32,Légende!$H:$J,3,FALSE))</f>
        <v/>
      </c>
      <c r="O32" s="15"/>
      <c r="P32" s="39"/>
      <c r="Q32" s="39"/>
      <c r="R32" s="39"/>
      <c r="S32" s="39"/>
      <c r="T32" s="112" t="str">
        <f>IF(ISBLANK(A32),"",IF(ISNA(VLOOKUP(VLOOKUP($A32,Légende!$H:$J,3,FALSE),NOM_BF1,1,FALSE)),"AJOUTER L'ÉCOLE DANS LA SECTION 1",""))</f>
        <v/>
      </c>
    </row>
    <row r="33" spans="1:20" ht="15.75" x14ac:dyDescent="0.25">
      <c r="A33" s="96"/>
      <c r="B33" s="106"/>
      <c r="C33" s="107"/>
      <c r="D33" s="107"/>
      <c r="E33" s="107"/>
      <c r="F33" s="107"/>
      <c r="G33" s="107"/>
      <c r="H33" s="107"/>
      <c r="I33" s="107"/>
      <c r="J33" s="18"/>
      <c r="K33" s="18"/>
      <c r="L33" s="18"/>
      <c r="M33" s="18"/>
      <c r="N33" s="103" t="str">
        <f>IF(ISNA(VLOOKUP(A33,Légende!$H:$J,3,FALSE)),"",VLOOKUP(A33,Légende!$H:$J,3,FALSE))</f>
        <v/>
      </c>
      <c r="O33" s="15"/>
      <c r="P33" s="39"/>
      <c r="Q33" s="39"/>
      <c r="R33" s="39"/>
      <c r="S33" s="39"/>
      <c r="T33" s="112" t="str">
        <f>IF(ISBLANK(A33),"",IF(ISNA(VLOOKUP(VLOOKUP($A33,Légende!$H:$J,3,FALSE),NOM_BF1,1,FALSE)),"AJOUTER L'ÉCOLE DANS LA SECTION 1",""))</f>
        <v/>
      </c>
    </row>
    <row r="34" spans="1:20" ht="15.75" x14ac:dyDescent="0.25">
      <c r="A34" s="96"/>
      <c r="B34" s="106"/>
      <c r="C34" s="107"/>
      <c r="D34" s="107"/>
      <c r="E34" s="107"/>
      <c r="F34" s="107"/>
      <c r="G34" s="107"/>
      <c r="H34" s="107"/>
      <c r="I34" s="107"/>
      <c r="J34" s="18"/>
      <c r="K34" s="18"/>
      <c r="L34" s="18"/>
      <c r="M34" s="18"/>
      <c r="N34" s="103" t="str">
        <f>IF(ISNA(VLOOKUP(A34,Légende!$H:$J,3,FALSE)),"",VLOOKUP(A34,Légende!$H:$J,3,FALSE))</f>
        <v/>
      </c>
      <c r="O34" s="15"/>
      <c r="P34" s="39"/>
      <c r="Q34" s="39"/>
      <c r="R34" s="39"/>
      <c r="S34" s="39"/>
      <c r="T34" s="112" t="str">
        <f>IF(ISBLANK(A34),"",IF(ISNA(VLOOKUP(VLOOKUP($A34,Légende!$H:$J,3,FALSE),NOM_BF1,1,FALSE)),"AJOUTER L'ÉCOLE DANS LA SECTION 1",""))</f>
        <v/>
      </c>
    </row>
    <row r="35" spans="1:20" ht="15.75" x14ac:dyDescent="0.25">
      <c r="A35" s="96"/>
      <c r="B35" s="106"/>
      <c r="C35" s="107"/>
      <c r="D35" s="107"/>
      <c r="E35" s="107"/>
      <c r="F35" s="107"/>
      <c r="G35" s="107"/>
      <c r="H35" s="107"/>
      <c r="I35" s="107"/>
      <c r="J35" s="18"/>
      <c r="K35" s="18"/>
      <c r="L35" s="18"/>
      <c r="M35" s="18"/>
      <c r="N35" s="103" t="str">
        <f>IF(ISNA(VLOOKUP(A35,Légende!$H:$J,3,FALSE)),"",VLOOKUP(A35,Légende!$H:$J,3,FALSE))</f>
        <v/>
      </c>
      <c r="O35" s="15"/>
      <c r="P35" s="39"/>
      <c r="Q35" s="39"/>
      <c r="R35" s="39"/>
      <c r="S35" s="39"/>
      <c r="T35" s="112" t="str">
        <f>IF(ISBLANK(A35),"",IF(ISNA(VLOOKUP(VLOOKUP($A35,Légende!$H:$J,3,FALSE),NOM_BF1,1,FALSE)),"AJOUTER L'ÉCOLE DANS LA SECTION 1",""))</f>
        <v/>
      </c>
    </row>
    <row r="36" spans="1:20" ht="15.75" x14ac:dyDescent="0.25">
      <c r="A36" s="96"/>
      <c r="B36" s="106"/>
      <c r="C36" s="107"/>
      <c r="D36" s="107"/>
      <c r="E36" s="107"/>
      <c r="F36" s="107"/>
      <c r="G36" s="107"/>
      <c r="H36" s="107"/>
      <c r="I36" s="107"/>
      <c r="J36" s="18"/>
      <c r="K36" s="18"/>
      <c r="L36" s="18"/>
      <c r="M36" s="18"/>
      <c r="N36" s="103" t="str">
        <f>IF(ISNA(VLOOKUP(A36,Légende!$H:$J,3,FALSE)),"",VLOOKUP(A36,Légende!$H:$J,3,FALSE))</f>
        <v/>
      </c>
      <c r="O36" s="15"/>
      <c r="P36" s="39"/>
      <c r="Q36" s="39"/>
      <c r="R36" s="39"/>
      <c r="S36" s="39"/>
      <c r="T36" s="112" t="str">
        <f>IF(ISBLANK(A36),"",IF(ISNA(VLOOKUP(VLOOKUP($A36,Légende!$H:$J,3,FALSE),NOM_BF1,1,FALSE)),"AJOUTER L'ÉCOLE DANS LA SECTION 1",""))</f>
        <v/>
      </c>
    </row>
    <row r="37" spans="1:20" ht="15.75" x14ac:dyDescent="0.25">
      <c r="A37" s="96"/>
      <c r="B37" s="106"/>
      <c r="C37" s="107"/>
      <c r="D37" s="107"/>
      <c r="E37" s="107"/>
      <c r="F37" s="107"/>
      <c r="G37" s="107"/>
      <c r="H37" s="107"/>
      <c r="I37" s="107"/>
      <c r="J37" s="18"/>
      <c r="K37" s="18"/>
      <c r="L37" s="18"/>
      <c r="M37" s="18"/>
      <c r="N37" s="103" t="str">
        <f>IF(ISNA(VLOOKUP(A37,Légende!$H:$J,3,FALSE)),"",VLOOKUP(A37,Légende!$H:$J,3,FALSE))</f>
        <v/>
      </c>
      <c r="O37" s="15"/>
      <c r="P37" s="39"/>
      <c r="Q37" s="39"/>
      <c r="R37" s="39"/>
      <c r="S37" s="39"/>
      <c r="T37" s="112" t="str">
        <f>IF(ISBLANK(A37),"",IF(ISNA(VLOOKUP(VLOOKUP($A37,Légende!$H:$J,3,FALSE),NOM_BF1,1,FALSE)),"AJOUTER L'ÉCOLE DANS LA SECTION 1",""))</f>
        <v/>
      </c>
    </row>
    <row r="38" spans="1:20" ht="15.75" x14ac:dyDescent="0.25">
      <c r="A38" s="96"/>
      <c r="B38" s="106"/>
      <c r="C38" s="107"/>
      <c r="D38" s="107"/>
      <c r="E38" s="107"/>
      <c r="F38" s="107"/>
      <c r="G38" s="107"/>
      <c r="H38" s="107"/>
      <c r="I38" s="107"/>
      <c r="J38" s="18"/>
      <c r="K38" s="18"/>
      <c r="L38" s="18"/>
      <c r="M38" s="18"/>
      <c r="N38" s="103" t="str">
        <f>IF(ISNA(VLOOKUP(A38,Légende!$H:$J,3,FALSE)),"",VLOOKUP(A38,Légende!$H:$J,3,FALSE))</f>
        <v/>
      </c>
      <c r="O38" s="15"/>
      <c r="P38" s="39"/>
      <c r="Q38" s="39"/>
      <c r="R38" s="39"/>
      <c r="S38" s="39"/>
      <c r="T38" s="112" t="str">
        <f>IF(ISBLANK(A38),"",IF(ISNA(VLOOKUP(VLOOKUP($A38,Légende!$H:$J,3,FALSE),NOM_BF1,1,FALSE)),"AJOUTER L'ÉCOLE DANS LA SECTION 1",""))</f>
        <v/>
      </c>
    </row>
    <row r="39" spans="1:20" ht="15.75" x14ac:dyDescent="0.25">
      <c r="A39" s="96"/>
      <c r="B39" s="106"/>
      <c r="C39" s="107"/>
      <c r="D39" s="107"/>
      <c r="E39" s="107"/>
      <c r="F39" s="107"/>
      <c r="G39" s="107"/>
      <c r="H39" s="107"/>
      <c r="I39" s="107"/>
      <c r="J39" s="18"/>
      <c r="K39" s="18"/>
      <c r="L39" s="18"/>
      <c r="M39" s="18"/>
      <c r="N39" s="103" t="str">
        <f>IF(ISNA(VLOOKUP(A39,Légende!$H:$J,3,FALSE)),"",VLOOKUP(A39,Légende!$H:$J,3,FALSE))</f>
        <v/>
      </c>
      <c r="O39" s="16"/>
      <c r="P39" s="39"/>
      <c r="Q39" s="39"/>
      <c r="R39" s="39"/>
      <c r="S39" s="39"/>
      <c r="T39" s="112" t="str">
        <f>IF(ISBLANK(A39),"",IF(ISNA(VLOOKUP(VLOOKUP($A39,Légende!$H:$J,3,FALSE),NOM_BF1,1,FALSE)),"AJOUTER L'ÉCOLE DANS LA SECTION 1",""))</f>
        <v/>
      </c>
    </row>
    <row r="40" spans="1:20" ht="15.75" x14ac:dyDescent="0.25">
      <c r="A40" s="96"/>
      <c r="B40" s="106"/>
      <c r="C40" s="107"/>
      <c r="D40" s="107"/>
      <c r="E40" s="107"/>
      <c r="F40" s="107"/>
      <c r="G40" s="107"/>
      <c r="H40" s="107"/>
      <c r="I40" s="107"/>
      <c r="J40" s="18"/>
      <c r="K40" s="18"/>
      <c r="L40" s="18"/>
      <c r="M40" s="18"/>
      <c r="N40" s="103" t="str">
        <f>IF(ISNA(VLOOKUP(A40,Légende!$H:$J,3,FALSE)),"",VLOOKUP(A40,Légende!$H:$J,3,FALSE))</f>
        <v/>
      </c>
      <c r="O40" s="16"/>
      <c r="P40" s="39"/>
      <c r="Q40" s="39"/>
      <c r="R40" s="39"/>
      <c r="S40" s="39"/>
      <c r="T40" s="112" t="str">
        <f>IF(ISBLANK(A40),"",IF(ISNA(VLOOKUP(VLOOKUP($A40,Légende!$H:$J,3,FALSE),NOM_BF1,1,FALSE)),"AJOUTER L'ÉCOLE DANS LA SECTION 1",""))</f>
        <v/>
      </c>
    </row>
    <row r="41" spans="1:20" ht="15.75" x14ac:dyDescent="0.25">
      <c r="A41" s="96"/>
      <c r="B41" s="106"/>
      <c r="C41" s="107"/>
      <c r="D41" s="107"/>
      <c r="E41" s="107"/>
      <c r="F41" s="107"/>
      <c r="G41" s="107"/>
      <c r="H41" s="107"/>
      <c r="I41" s="107"/>
      <c r="J41" s="18"/>
      <c r="K41" s="18"/>
      <c r="L41" s="18"/>
      <c r="M41" s="18"/>
      <c r="N41" s="103" t="str">
        <f>IF(ISNA(VLOOKUP(A41,Légende!$H:$J,3,FALSE)),"",VLOOKUP(A41,Légende!$H:$J,3,FALSE))</f>
        <v/>
      </c>
      <c r="O41" s="16"/>
      <c r="P41" s="39"/>
      <c r="Q41" s="39"/>
      <c r="R41" s="39"/>
      <c r="S41" s="39"/>
      <c r="T41" s="112" t="str">
        <f>IF(ISBLANK(A41),"",IF(ISNA(VLOOKUP(VLOOKUP($A41,Légende!$H:$J,3,FALSE),NOM_BF1,1,FALSE)),"AJOUTER L'ÉCOLE DANS LA SECTION 1",""))</f>
        <v/>
      </c>
    </row>
    <row r="42" spans="1:20" ht="15.75" x14ac:dyDescent="0.25">
      <c r="A42" s="96"/>
      <c r="B42" s="106"/>
      <c r="C42" s="107"/>
      <c r="D42" s="107"/>
      <c r="E42" s="107"/>
      <c r="F42" s="107"/>
      <c r="G42" s="107"/>
      <c r="H42" s="107"/>
      <c r="I42" s="107"/>
      <c r="J42" s="18"/>
      <c r="K42" s="18"/>
      <c r="L42" s="18"/>
      <c r="M42" s="18"/>
      <c r="N42" s="103" t="str">
        <f>IF(ISNA(VLOOKUP(A42,Légende!$H:$J,3,FALSE)),"",VLOOKUP(A42,Légende!$H:$J,3,FALSE))</f>
        <v/>
      </c>
      <c r="O42" s="16"/>
      <c r="P42" s="39"/>
      <c r="Q42" s="39"/>
      <c r="R42" s="39"/>
      <c r="S42" s="39"/>
      <c r="T42" s="112" t="str">
        <f>IF(ISBLANK(A42),"",IF(ISNA(VLOOKUP(VLOOKUP($A42,Légende!$H:$J,3,FALSE),NOM_BF1,1,FALSE)),"AJOUTER L'ÉCOLE DANS LA SECTION 1",""))</f>
        <v/>
      </c>
    </row>
    <row r="43" spans="1:20" ht="15.75" x14ac:dyDescent="0.25">
      <c r="A43" s="96"/>
      <c r="B43" s="106"/>
      <c r="C43" s="107"/>
      <c r="D43" s="107"/>
      <c r="E43" s="107"/>
      <c r="F43" s="107"/>
      <c r="G43" s="107"/>
      <c r="H43" s="107"/>
      <c r="I43" s="107"/>
      <c r="J43" s="18"/>
      <c r="K43" s="18"/>
      <c r="L43" s="18"/>
      <c r="M43" s="18"/>
      <c r="N43" s="103" t="str">
        <f>IF(ISNA(VLOOKUP(A43,Légende!$H:$J,3,FALSE)),"",VLOOKUP(A43,Légende!$H:$J,3,FALSE))</f>
        <v/>
      </c>
      <c r="O43" s="16"/>
      <c r="P43" s="39"/>
      <c r="Q43" s="39"/>
      <c r="R43" s="39"/>
      <c r="S43" s="39"/>
      <c r="T43" s="112" t="str">
        <f>IF(ISBLANK(A43),"",IF(ISNA(VLOOKUP(VLOOKUP($A43,Légende!$H:$J,3,FALSE),NOM_BF1,1,FALSE)),"AJOUTER L'ÉCOLE DANS LA SECTION 1",""))</f>
        <v/>
      </c>
    </row>
    <row r="44" spans="1:20" ht="15.75" x14ac:dyDescent="0.25">
      <c r="A44" s="96"/>
      <c r="B44" s="106"/>
      <c r="C44" s="107"/>
      <c r="D44" s="107"/>
      <c r="E44" s="107"/>
      <c r="F44" s="107"/>
      <c r="G44" s="107"/>
      <c r="H44" s="107"/>
      <c r="I44" s="107"/>
      <c r="J44" s="18"/>
      <c r="K44" s="18"/>
      <c r="L44" s="18"/>
      <c r="M44" s="18"/>
      <c r="N44" s="103" t="str">
        <f>IF(ISNA(VLOOKUP(A44,Légende!$H:$J,3,FALSE)),"",VLOOKUP(A44,Légende!$H:$J,3,FALSE))</f>
        <v/>
      </c>
      <c r="O44" s="16"/>
      <c r="P44" s="39"/>
      <c r="Q44" s="39"/>
      <c r="R44" s="39"/>
      <c r="S44" s="39"/>
      <c r="T44" s="112" t="str">
        <f>IF(ISBLANK(A44),"",IF(ISNA(VLOOKUP(VLOOKUP($A44,Légende!$H:$J,3,FALSE),NOM_BF1,1,FALSE)),"AJOUTER L'ÉCOLE DANS LA SECTION 1",""))</f>
        <v/>
      </c>
    </row>
    <row r="45" spans="1:20" ht="15.75" x14ac:dyDescent="0.25">
      <c r="A45" s="96"/>
      <c r="B45" s="106"/>
      <c r="C45" s="107"/>
      <c r="D45" s="107"/>
      <c r="E45" s="107"/>
      <c r="F45" s="107"/>
      <c r="G45" s="107"/>
      <c r="H45" s="107"/>
      <c r="I45" s="107"/>
      <c r="J45" s="18"/>
      <c r="K45" s="18"/>
      <c r="L45" s="18"/>
      <c r="M45" s="18"/>
      <c r="N45" s="103" t="str">
        <f>IF(ISNA(VLOOKUP(A45,Légende!$H:$J,3,FALSE)),"",VLOOKUP(A45,Légende!$H:$J,3,FALSE))</f>
        <v/>
      </c>
      <c r="O45" s="16"/>
      <c r="P45" s="39"/>
      <c r="Q45" s="39"/>
      <c r="R45" s="39"/>
      <c r="S45" s="39"/>
      <c r="T45" s="112" t="str">
        <f>IF(ISBLANK(A45),"",IF(ISNA(VLOOKUP(VLOOKUP($A45,Légende!$H:$J,3,FALSE),NOM_BF1,1,FALSE)),"AJOUTER L'ÉCOLE DANS LA SECTION 1",""))</f>
        <v/>
      </c>
    </row>
    <row r="46" spans="1:20" ht="15.75" x14ac:dyDescent="0.25">
      <c r="A46" s="96"/>
      <c r="B46" s="106"/>
      <c r="C46" s="107"/>
      <c r="D46" s="107"/>
      <c r="E46" s="107"/>
      <c r="F46" s="107"/>
      <c r="G46" s="107"/>
      <c r="H46" s="107"/>
      <c r="I46" s="107"/>
      <c r="J46" s="18"/>
      <c r="K46" s="18"/>
      <c r="L46" s="18"/>
      <c r="M46" s="18"/>
      <c r="N46" s="103" t="str">
        <f>IF(ISNA(VLOOKUP(A46,Légende!$H:$J,3,FALSE)),"",VLOOKUP(A46,Légende!$H:$J,3,FALSE))</f>
        <v/>
      </c>
      <c r="O46" s="16"/>
      <c r="P46" s="39"/>
      <c r="Q46" s="39"/>
      <c r="R46" s="39"/>
      <c r="S46" s="39"/>
      <c r="T46" s="112" t="str">
        <f>IF(ISBLANK(A46),"",IF(ISNA(VLOOKUP(VLOOKUP($A46,Légende!$H:$J,3,FALSE),NOM_BF1,1,FALSE)),"AJOUTER L'ÉCOLE DANS LA SECTION 1",""))</f>
        <v/>
      </c>
    </row>
    <row r="47" spans="1:20" ht="15.75" x14ac:dyDescent="0.25">
      <c r="A47" s="96"/>
      <c r="B47" s="106"/>
      <c r="C47" s="107"/>
      <c r="D47" s="107"/>
      <c r="E47" s="107"/>
      <c r="F47" s="107"/>
      <c r="G47" s="107"/>
      <c r="H47" s="107"/>
      <c r="I47" s="107"/>
      <c r="J47" s="18"/>
      <c r="K47" s="18"/>
      <c r="L47" s="18"/>
      <c r="M47" s="18"/>
      <c r="N47" s="103" t="str">
        <f>IF(ISNA(VLOOKUP(A47,Légende!$H:$J,3,FALSE)),"",VLOOKUP(A47,Légende!$H:$J,3,FALSE))</f>
        <v/>
      </c>
      <c r="O47" s="16"/>
      <c r="P47" s="39"/>
      <c r="Q47" s="39"/>
      <c r="R47" s="39"/>
      <c r="S47" s="39"/>
      <c r="T47" s="112" t="str">
        <f>IF(ISBLANK(A47),"",IF(ISNA(VLOOKUP(VLOOKUP($A47,Légende!$H:$J,3,FALSE),NOM_BF1,1,FALSE)),"AJOUTER L'ÉCOLE DANS LA SECTION 1",""))</f>
        <v/>
      </c>
    </row>
    <row r="48" spans="1:20" ht="15.75" x14ac:dyDescent="0.25">
      <c r="A48" s="96"/>
      <c r="B48" s="106"/>
      <c r="C48" s="107"/>
      <c r="D48" s="107"/>
      <c r="E48" s="107"/>
      <c r="F48" s="107"/>
      <c r="G48" s="107"/>
      <c r="H48" s="107"/>
      <c r="I48" s="107"/>
      <c r="J48" s="18"/>
      <c r="K48" s="18"/>
      <c r="L48" s="18"/>
      <c r="M48" s="18"/>
      <c r="N48" s="103" t="str">
        <f>IF(ISNA(VLOOKUP(A48,Légende!$H:$J,3,FALSE)),"",VLOOKUP(A48,Légende!$H:$J,3,FALSE))</f>
        <v/>
      </c>
      <c r="O48" s="16"/>
      <c r="P48" s="39"/>
      <c r="Q48" s="39"/>
      <c r="R48" s="39"/>
      <c r="S48" s="39"/>
      <c r="T48" s="112" t="str">
        <f>IF(ISBLANK(A48),"",IF(ISNA(VLOOKUP(VLOOKUP($A48,Légende!$H:$J,3,FALSE),NOM_BF1,1,FALSE)),"AJOUTER L'ÉCOLE DANS LA SECTION 1",""))</f>
        <v/>
      </c>
    </row>
    <row r="49" spans="1:20" ht="15.75" x14ac:dyDescent="0.25">
      <c r="A49" s="96"/>
      <c r="B49" s="106"/>
      <c r="C49" s="107"/>
      <c r="D49" s="107"/>
      <c r="E49" s="107"/>
      <c r="F49" s="107"/>
      <c r="G49" s="107"/>
      <c r="H49" s="107"/>
      <c r="I49" s="107"/>
      <c r="J49" s="18"/>
      <c r="K49" s="18"/>
      <c r="L49" s="18"/>
      <c r="M49" s="18"/>
      <c r="N49" s="103" t="str">
        <f>IF(ISNA(VLOOKUP(A49,Légende!$H:$J,3,FALSE)),"",VLOOKUP(A49,Légende!$H:$J,3,FALSE))</f>
        <v/>
      </c>
      <c r="P49" s="39"/>
      <c r="Q49" s="39"/>
      <c r="R49" s="39"/>
      <c r="S49" s="39"/>
      <c r="T49" s="112" t="str">
        <f>IF(ISBLANK(A49),"",IF(ISNA(VLOOKUP(VLOOKUP($A49,Légende!$H:$J,3,FALSE),NOM_BF1,1,FALSE)),"AJOUTER L'ÉCOLE DANS LA SECTION 1",""))</f>
        <v/>
      </c>
    </row>
    <row r="50" spans="1:20" ht="15.75" x14ac:dyDescent="0.25">
      <c r="A50" s="96"/>
      <c r="B50" s="106"/>
      <c r="C50" s="107"/>
      <c r="D50" s="107"/>
      <c r="E50" s="107"/>
      <c r="F50" s="107"/>
      <c r="G50" s="107"/>
      <c r="H50" s="107"/>
      <c r="I50" s="107"/>
      <c r="J50" s="18"/>
      <c r="K50" s="18"/>
      <c r="L50" s="18"/>
      <c r="M50" s="18"/>
      <c r="N50" s="103" t="str">
        <f>IF(ISNA(VLOOKUP(A50,Légende!$H:$J,3,FALSE)),"",VLOOKUP(A50,Légende!$H:$J,3,FALSE))</f>
        <v/>
      </c>
      <c r="P50" s="39"/>
      <c r="Q50" s="39"/>
      <c r="R50" s="39"/>
      <c r="S50" s="39"/>
      <c r="T50" s="112" t="str">
        <f>IF(ISBLANK(A50),"",IF(ISNA(VLOOKUP(VLOOKUP($A50,Légende!$H:$J,3,FALSE),NOM_BF1,1,FALSE)),"AJOUTER L'ÉCOLE DANS LA SECTION 1",""))</f>
        <v/>
      </c>
    </row>
    <row r="51" spans="1:20" ht="15.75" x14ac:dyDescent="0.25">
      <c r="A51" s="96"/>
      <c r="B51" s="106"/>
      <c r="C51" s="107"/>
      <c r="D51" s="107"/>
      <c r="E51" s="107"/>
      <c r="F51" s="107"/>
      <c r="G51" s="107"/>
      <c r="H51" s="107"/>
      <c r="I51" s="107"/>
      <c r="J51" s="18"/>
      <c r="K51" s="18"/>
      <c r="L51" s="18"/>
      <c r="M51" s="18"/>
      <c r="N51" s="103" t="str">
        <f>IF(ISNA(VLOOKUP(A51,Légende!$H:$J,3,FALSE)),"",VLOOKUP(A51,Légende!$H:$J,3,FALSE))</f>
        <v/>
      </c>
      <c r="P51" s="39"/>
      <c r="Q51" s="39"/>
      <c r="R51" s="39"/>
      <c r="S51" s="39"/>
      <c r="T51" s="112" t="str">
        <f>IF(ISBLANK(A51),"",IF(ISNA(VLOOKUP(VLOOKUP($A51,Légende!$H:$J,3,FALSE),NOM_BF1,1,FALSE)),"AJOUTER L'ÉCOLE DANS LA SECTION 1",""))</f>
        <v/>
      </c>
    </row>
    <row r="52" spans="1:20" ht="15.75" x14ac:dyDescent="0.25">
      <c r="A52" s="96"/>
      <c r="B52" s="106"/>
      <c r="C52" s="107"/>
      <c r="D52" s="107"/>
      <c r="E52" s="107"/>
      <c r="F52" s="107"/>
      <c r="G52" s="107"/>
      <c r="H52" s="107"/>
      <c r="I52" s="107"/>
      <c r="J52" s="18"/>
      <c r="K52" s="18"/>
      <c r="L52" s="18"/>
      <c r="M52" s="18"/>
      <c r="N52" s="103" t="str">
        <f>IF(ISNA(VLOOKUP(A52,Légende!$H:$J,3,FALSE)),"",VLOOKUP(A52,Légende!$H:$J,3,FALSE))</f>
        <v/>
      </c>
      <c r="P52" s="39"/>
      <c r="Q52" s="39"/>
      <c r="R52" s="39"/>
      <c r="S52" s="39"/>
      <c r="T52" s="112" t="str">
        <f>IF(ISBLANK(A52),"",IF(ISNA(VLOOKUP(VLOOKUP($A52,Légende!$H:$J,3,FALSE),NOM_BF1,1,FALSE)),"AJOUTER L'ÉCOLE DANS LA SECTION 1",""))</f>
        <v/>
      </c>
    </row>
    <row r="53" spans="1:20" ht="15.75" x14ac:dyDescent="0.25">
      <c r="A53" s="96"/>
      <c r="B53" s="106"/>
      <c r="C53" s="107"/>
      <c r="D53" s="107"/>
      <c r="E53" s="107"/>
      <c r="F53" s="107"/>
      <c r="G53" s="107"/>
      <c r="H53" s="107"/>
      <c r="I53" s="107"/>
      <c r="J53" s="18"/>
      <c r="K53" s="18"/>
      <c r="L53" s="18"/>
      <c r="M53" s="18"/>
      <c r="N53" s="103" t="str">
        <f>IF(ISNA(VLOOKUP(A53,Légende!$H:$J,3,FALSE)),"",VLOOKUP(A53,Légende!$H:$J,3,FALSE))</f>
        <v/>
      </c>
      <c r="P53" s="39"/>
      <c r="Q53" s="39"/>
      <c r="R53" s="39"/>
      <c r="S53" s="39"/>
      <c r="T53" s="112" t="str">
        <f>IF(ISBLANK(A53),"",IF(ISNA(VLOOKUP(VLOOKUP($A53,Légende!$H:$J,3,FALSE),NOM_BF1,1,FALSE)),"AJOUTER L'ÉCOLE DANS LA SECTION 1",""))</f>
        <v/>
      </c>
    </row>
    <row r="54" spans="1:20" ht="15.75" x14ac:dyDescent="0.25">
      <c r="A54" s="96"/>
      <c r="B54" s="106"/>
      <c r="C54" s="107"/>
      <c r="D54" s="107"/>
      <c r="E54" s="107"/>
      <c r="F54" s="107"/>
      <c r="G54" s="107"/>
      <c r="H54" s="107"/>
      <c r="I54" s="107"/>
      <c r="J54" s="18"/>
      <c r="K54" s="18"/>
      <c r="L54" s="18"/>
      <c r="M54" s="18"/>
      <c r="N54" s="103" t="str">
        <f>IF(ISNA(VLOOKUP(A54,Légende!$H:$J,3,FALSE)),"",VLOOKUP(A54,Légende!$H:$J,3,FALSE))</f>
        <v/>
      </c>
      <c r="P54" s="39"/>
      <c r="Q54" s="39"/>
      <c r="R54" s="39"/>
      <c r="S54" s="39"/>
      <c r="T54" s="112" t="str">
        <f>IF(ISBLANK(A54),"",IF(ISNA(VLOOKUP(VLOOKUP($A54,Légende!$H:$J,3,FALSE),NOM_BF1,1,FALSE)),"AJOUTER L'ÉCOLE DANS LA SECTION 1",""))</f>
        <v/>
      </c>
    </row>
    <row r="55" spans="1:20" ht="15.75" x14ac:dyDescent="0.25">
      <c r="A55" s="96"/>
      <c r="B55" s="106"/>
      <c r="C55" s="107"/>
      <c r="D55" s="107"/>
      <c r="E55" s="107"/>
      <c r="F55" s="107"/>
      <c r="G55" s="107"/>
      <c r="H55" s="107"/>
      <c r="I55" s="107"/>
      <c r="J55" s="18"/>
      <c r="K55" s="18"/>
      <c r="L55" s="18"/>
      <c r="M55" s="18"/>
      <c r="N55" s="103" t="str">
        <f>IF(ISNA(VLOOKUP(A55,Légende!$H:$J,3,FALSE)),"",VLOOKUP(A55,Légende!$H:$J,3,FALSE))</f>
        <v/>
      </c>
      <c r="P55" s="39"/>
      <c r="Q55" s="39"/>
      <c r="R55" s="39"/>
      <c r="S55" s="39"/>
      <c r="T55" s="112" t="str">
        <f>IF(ISBLANK(A55),"",IF(ISNA(VLOOKUP(VLOOKUP($A55,Légende!$H:$J,3,FALSE),NOM_BF1,1,FALSE)),"AJOUTER L'ÉCOLE DANS LA SECTION 1",""))</f>
        <v/>
      </c>
    </row>
    <row r="56" spans="1:20" ht="15.75" x14ac:dyDescent="0.25">
      <c r="A56" s="96"/>
      <c r="B56" s="106"/>
      <c r="C56" s="107"/>
      <c r="D56" s="107"/>
      <c r="E56" s="107"/>
      <c r="F56" s="107"/>
      <c r="G56" s="107"/>
      <c r="H56" s="107"/>
      <c r="I56" s="107"/>
      <c r="J56" s="18"/>
      <c r="K56" s="18"/>
      <c r="L56" s="18"/>
      <c r="M56" s="18"/>
      <c r="N56" s="103" t="str">
        <f>IF(ISNA(VLOOKUP(A56,Légende!$H:$J,3,FALSE)),"",VLOOKUP(A56,Légende!$H:$J,3,FALSE))</f>
        <v/>
      </c>
      <c r="P56" s="39"/>
      <c r="Q56" s="39"/>
      <c r="R56" s="39"/>
      <c r="S56" s="39"/>
      <c r="T56" s="112" t="str">
        <f>IF(ISBLANK(A56),"",IF(ISNA(VLOOKUP(VLOOKUP($A56,Légende!$H:$J,3,FALSE),NOM_BF1,1,FALSE)),"AJOUTER L'ÉCOLE DANS LA SECTION 1",""))</f>
        <v/>
      </c>
    </row>
    <row r="57" spans="1:20" ht="15.75" x14ac:dyDescent="0.25">
      <c r="A57" s="96"/>
      <c r="B57" s="106"/>
      <c r="C57" s="107"/>
      <c r="D57" s="107"/>
      <c r="E57" s="107"/>
      <c r="F57" s="107"/>
      <c r="G57" s="107"/>
      <c r="H57" s="107"/>
      <c r="I57" s="107"/>
      <c r="J57" s="18"/>
      <c r="K57" s="18"/>
      <c r="L57" s="18"/>
      <c r="M57" s="18"/>
      <c r="N57" s="103" t="str">
        <f>IF(ISNA(VLOOKUP(A57,Légende!$H:$J,3,FALSE)),"",VLOOKUP(A57,Légende!$H:$J,3,FALSE))</f>
        <v/>
      </c>
      <c r="P57" s="39"/>
      <c r="Q57" s="39"/>
      <c r="R57" s="39"/>
      <c r="S57" s="39"/>
      <c r="T57" s="112" t="str">
        <f>IF(ISBLANK(A57),"",IF(ISNA(VLOOKUP(VLOOKUP($A57,Légende!$H:$J,3,FALSE),NOM_BF1,1,FALSE)),"AJOUTER L'ÉCOLE DANS LA SECTION 1",""))</f>
        <v/>
      </c>
    </row>
    <row r="58" spans="1:20" ht="15.75" x14ac:dyDescent="0.25">
      <c r="A58" s="96"/>
      <c r="B58" s="106"/>
      <c r="C58" s="107"/>
      <c r="D58" s="107"/>
      <c r="E58" s="107"/>
      <c r="F58" s="107"/>
      <c r="G58" s="107"/>
      <c r="H58" s="107"/>
      <c r="I58" s="107"/>
      <c r="J58" s="18"/>
      <c r="K58" s="18"/>
      <c r="L58" s="18"/>
      <c r="M58" s="18"/>
      <c r="N58" s="103" t="str">
        <f>IF(ISNA(VLOOKUP(A58,Légende!$H:$J,3,FALSE)),"",VLOOKUP(A58,Légende!$H:$J,3,FALSE))</f>
        <v/>
      </c>
      <c r="P58" s="39"/>
      <c r="Q58" s="39"/>
      <c r="R58" s="39"/>
      <c r="S58" s="39"/>
      <c r="T58" s="112" t="str">
        <f>IF(ISBLANK(A58),"",IF(ISNA(VLOOKUP(VLOOKUP($A58,Légende!$H:$J,3,FALSE),NOM_BF1,1,FALSE)),"AJOUTER L'ÉCOLE DANS LA SECTION 1",""))</f>
        <v/>
      </c>
    </row>
    <row r="59" spans="1:20" ht="15.75" x14ac:dyDescent="0.25">
      <c r="A59" s="96"/>
      <c r="B59" s="106"/>
      <c r="C59" s="107"/>
      <c r="D59" s="107"/>
      <c r="E59" s="107"/>
      <c r="F59" s="107"/>
      <c r="G59" s="107"/>
      <c r="H59" s="107"/>
      <c r="I59" s="107"/>
      <c r="J59" s="18"/>
      <c r="K59" s="18"/>
      <c r="L59" s="18"/>
      <c r="M59" s="18"/>
      <c r="N59" s="103" t="str">
        <f>IF(ISNA(VLOOKUP(A59,Légende!$H:$J,3,FALSE)),"",VLOOKUP(A59,Légende!$H:$J,3,FALSE))</f>
        <v/>
      </c>
      <c r="P59" s="39"/>
      <c r="Q59" s="39"/>
      <c r="R59" s="39"/>
      <c r="S59" s="39"/>
      <c r="T59" s="112" t="str">
        <f>IF(ISBLANK(A59),"",IF(ISNA(VLOOKUP(VLOOKUP($A59,Légende!$H:$J,3,FALSE),NOM_BF1,1,FALSE)),"AJOUTER L'ÉCOLE DANS LA SECTION 1",""))</f>
        <v/>
      </c>
    </row>
    <row r="60" spans="1:20" ht="15.75" x14ac:dyDescent="0.25">
      <c r="A60" s="96"/>
      <c r="B60" s="106"/>
      <c r="C60" s="107"/>
      <c r="D60" s="107"/>
      <c r="E60" s="107"/>
      <c r="F60" s="107"/>
      <c r="G60" s="107"/>
      <c r="H60" s="107"/>
      <c r="I60" s="107"/>
      <c r="J60" s="18"/>
      <c r="K60" s="18"/>
      <c r="L60" s="18"/>
      <c r="M60" s="18"/>
      <c r="N60" s="103" t="str">
        <f>IF(ISNA(VLOOKUP(A60,Légende!$H:$J,3,FALSE)),"",VLOOKUP(A60,Légende!$H:$J,3,FALSE))</f>
        <v/>
      </c>
      <c r="P60" s="39"/>
      <c r="Q60" s="39"/>
      <c r="R60" s="39"/>
      <c r="S60" s="39"/>
      <c r="T60" s="112" t="str">
        <f>IF(ISBLANK(A60),"",IF(ISNA(VLOOKUP(VLOOKUP($A60,Légende!$H:$J,3,FALSE),NOM_BF1,1,FALSE)),"AJOUTER L'ÉCOLE DANS LA SECTION 1",""))</f>
        <v/>
      </c>
    </row>
    <row r="61" spans="1:20" ht="15.75" x14ac:dyDescent="0.25">
      <c r="A61" s="96"/>
      <c r="B61" s="106"/>
      <c r="C61" s="107"/>
      <c r="D61" s="107"/>
      <c r="E61" s="107"/>
      <c r="F61" s="107"/>
      <c r="G61" s="107"/>
      <c r="H61" s="107"/>
      <c r="I61" s="107"/>
      <c r="J61" s="18"/>
      <c r="K61" s="18"/>
      <c r="L61" s="18"/>
      <c r="M61" s="18"/>
      <c r="N61" s="103" t="str">
        <f>IF(ISNA(VLOOKUP(A61,Légende!$H:$J,3,FALSE)),"",VLOOKUP(A61,Légende!$H:$J,3,FALSE))</f>
        <v/>
      </c>
      <c r="P61" s="39"/>
      <c r="Q61" s="39"/>
      <c r="R61" s="39"/>
      <c r="S61" s="39"/>
      <c r="T61" s="112" t="str">
        <f>IF(ISBLANK(A61),"",IF(ISNA(VLOOKUP(VLOOKUP($A61,Légende!$H:$J,3,FALSE),NOM_BF1,1,FALSE)),"AJOUTER L'ÉCOLE DANS LA SECTION 1",""))</f>
        <v/>
      </c>
    </row>
    <row r="62" spans="1:20" ht="15.75" x14ac:dyDescent="0.25">
      <c r="A62" s="96"/>
      <c r="B62" s="106"/>
      <c r="C62" s="107"/>
      <c r="D62" s="107"/>
      <c r="E62" s="107"/>
      <c r="F62" s="107"/>
      <c r="G62" s="107"/>
      <c r="H62" s="107"/>
      <c r="I62" s="107"/>
      <c r="J62" s="18"/>
      <c r="K62" s="18"/>
      <c r="L62" s="18"/>
      <c r="M62" s="18"/>
      <c r="N62" s="103" t="str">
        <f>IF(ISNA(VLOOKUP(A62,Légende!$H:$J,3,FALSE)),"",VLOOKUP(A62,Légende!$H:$J,3,FALSE))</f>
        <v/>
      </c>
      <c r="P62" s="39"/>
      <c r="Q62" s="39"/>
      <c r="R62" s="39"/>
      <c r="S62" s="39"/>
      <c r="T62" s="112" t="str">
        <f>IF(ISBLANK(A62),"",IF(ISNA(VLOOKUP(VLOOKUP($A62,Légende!$H:$J,3,FALSE),NOM_BF1,1,FALSE)),"AJOUTER L'ÉCOLE DANS LA SECTION 1",""))</f>
        <v/>
      </c>
    </row>
    <row r="63" spans="1:20" ht="15.75" x14ac:dyDescent="0.25">
      <c r="A63" s="96"/>
      <c r="B63" s="106"/>
      <c r="C63" s="107"/>
      <c r="D63" s="107"/>
      <c r="E63" s="107"/>
      <c r="F63" s="107"/>
      <c r="G63" s="107"/>
      <c r="H63" s="107"/>
      <c r="I63" s="107"/>
      <c r="J63" s="18"/>
      <c r="K63" s="18"/>
      <c r="L63" s="18"/>
      <c r="M63" s="18"/>
      <c r="N63" s="103" t="str">
        <f>IF(ISNA(VLOOKUP(A63,Légende!$H:$J,3,FALSE)),"",VLOOKUP(A63,Légende!$H:$J,3,FALSE))</f>
        <v/>
      </c>
      <c r="P63" s="39"/>
      <c r="Q63" s="39"/>
      <c r="R63" s="39"/>
      <c r="S63" s="39"/>
      <c r="T63" s="112" t="str">
        <f>IF(ISBLANK(A63),"",IF(ISNA(VLOOKUP(VLOOKUP($A63,Légende!$H:$J,3,FALSE),NOM_BF1,1,FALSE)),"AJOUTER L'ÉCOLE DANS LA SECTION 1",""))</f>
        <v/>
      </c>
    </row>
    <row r="64" spans="1:20" ht="15.75" x14ac:dyDescent="0.25">
      <c r="A64" s="96"/>
      <c r="B64" s="106"/>
      <c r="C64" s="107"/>
      <c r="D64" s="107"/>
      <c r="E64" s="107"/>
      <c r="F64" s="107"/>
      <c r="G64" s="107"/>
      <c r="H64" s="107"/>
      <c r="I64" s="107"/>
      <c r="J64" s="18"/>
      <c r="K64" s="18"/>
      <c r="L64" s="18"/>
      <c r="M64" s="18"/>
      <c r="N64" s="103" t="str">
        <f>IF(ISNA(VLOOKUP(A64,Légende!$H:$J,3,FALSE)),"",VLOOKUP(A64,Légende!$H:$J,3,FALSE))</f>
        <v/>
      </c>
      <c r="P64" s="39"/>
      <c r="Q64" s="39"/>
      <c r="R64" s="39"/>
      <c r="S64" s="39"/>
      <c r="T64" s="112" t="str">
        <f>IF(ISBLANK(A64),"",IF(ISNA(VLOOKUP(VLOOKUP($A64,Légende!$H:$J,3,FALSE),NOM_BF1,1,FALSE)),"AJOUTER L'ÉCOLE DANS LA SECTION 1",""))</f>
        <v/>
      </c>
    </row>
    <row r="65" spans="1:20" ht="15.75" x14ac:dyDescent="0.25">
      <c r="A65" s="96"/>
      <c r="B65" s="106"/>
      <c r="C65" s="107"/>
      <c r="D65" s="107"/>
      <c r="E65" s="107"/>
      <c r="F65" s="107"/>
      <c r="G65" s="107"/>
      <c r="H65" s="107"/>
      <c r="I65" s="107"/>
      <c r="J65" s="18"/>
      <c r="K65" s="18"/>
      <c r="L65" s="18"/>
      <c r="M65" s="18"/>
      <c r="N65" s="103" t="str">
        <f>IF(ISNA(VLOOKUP(A65,Légende!$H:$J,3,FALSE)),"",VLOOKUP(A65,Légende!$H:$J,3,FALSE))</f>
        <v/>
      </c>
      <c r="P65" s="39"/>
      <c r="Q65" s="39"/>
      <c r="R65" s="39"/>
      <c r="S65" s="39"/>
      <c r="T65" s="112" t="str">
        <f>IF(ISBLANK(A65),"",IF(ISNA(VLOOKUP(VLOOKUP($A65,Légende!$H:$J,3,FALSE),NOM_BF1,1,FALSE)),"AJOUTER L'ÉCOLE DANS LA SECTION 1",""))</f>
        <v/>
      </c>
    </row>
    <row r="66" spans="1:20" ht="15.75" x14ac:dyDescent="0.25">
      <c r="A66" s="96"/>
      <c r="B66" s="106"/>
      <c r="C66" s="107"/>
      <c r="D66" s="107"/>
      <c r="E66" s="107"/>
      <c r="F66" s="107"/>
      <c r="G66" s="107"/>
      <c r="H66" s="107"/>
      <c r="I66" s="107"/>
      <c r="J66" s="18"/>
      <c r="K66" s="18"/>
      <c r="L66" s="18"/>
      <c r="M66" s="18"/>
      <c r="N66" s="103" t="str">
        <f>IF(ISNA(VLOOKUP(A66,Légende!$H:$J,3,FALSE)),"",VLOOKUP(A66,Légende!$H:$J,3,FALSE))</f>
        <v/>
      </c>
      <c r="P66" s="39"/>
      <c r="Q66" s="39"/>
      <c r="R66" s="39"/>
      <c r="S66" s="39"/>
      <c r="T66" s="112" t="str">
        <f>IF(ISBLANK(A66),"",IF(ISNA(VLOOKUP(VLOOKUP($A66,Légende!$H:$J,3,FALSE),NOM_BF1,1,FALSE)),"AJOUTER L'ÉCOLE DANS LA SECTION 1",""))</f>
        <v/>
      </c>
    </row>
    <row r="67" spans="1:20" ht="15.75" x14ac:dyDescent="0.25">
      <c r="A67" s="96"/>
      <c r="B67" s="106"/>
      <c r="C67" s="107"/>
      <c r="D67" s="107"/>
      <c r="E67" s="107"/>
      <c r="F67" s="107"/>
      <c r="G67" s="107"/>
      <c r="H67" s="107"/>
      <c r="I67" s="107"/>
      <c r="J67" s="18"/>
      <c r="K67" s="18"/>
      <c r="L67" s="18"/>
      <c r="M67" s="18"/>
      <c r="N67" s="103" t="str">
        <f>IF(ISNA(VLOOKUP(A67,Légende!$H:$J,3,FALSE)),"",VLOOKUP(A67,Légende!$H:$J,3,FALSE))</f>
        <v/>
      </c>
      <c r="P67" s="39"/>
      <c r="Q67" s="39"/>
      <c r="R67" s="39"/>
      <c r="S67" s="39"/>
      <c r="T67" s="112" t="str">
        <f>IF(ISBLANK(A67),"",IF(ISNA(VLOOKUP(VLOOKUP($A67,Légende!$H:$J,3,FALSE),NOM_BF1,1,FALSE)),"AJOUTER L'ÉCOLE DANS LA SECTION 1",""))</f>
        <v/>
      </c>
    </row>
    <row r="68" spans="1:20" ht="15.75" x14ac:dyDescent="0.25">
      <c r="A68" s="96"/>
      <c r="B68" s="106"/>
      <c r="C68" s="107"/>
      <c r="D68" s="107"/>
      <c r="E68" s="107"/>
      <c r="F68" s="107"/>
      <c r="G68" s="107"/>
      <c r="H68" s="107"/>
      <c r="I68" s="107"/>
      <c r="J68" s="18"/>
      <c r="K68" s="18"/>
      <c r="L68" s="18"/>
      <c r="M68" s="18"/>
      <c r="N68" s="103" t="str">
        <f>IF(ISNA(VLOOKUP(A68,Légende!$H:$J,3,FALSE)),"",VLOOKUP(A68,Légende!$H:$J,3,FALSE))</f>
        <v/>
      </c>
      <c r="P68" s="39"/>
      <c r="Q68" s="39"/>
      <c r="R68" s="39"/>
      <c r="S68" s="39"/>
      <c r="T68" s="112" t="str">
        <f>IF(ISBLANK(A68),"",IF(ISNA(VLOOKUP(VLOOKUP($A68,Légende!$H:$J,3,FALSE),NOM_BF1,1,FALSE)),"AJOUTER L'ÉCOLE DANS LA SECTION 1",""))</f>
        <v/>
      </c>
    </row>
    <row r="69" spans="1:20" ht="15.75" x14ac:dyDescent="0.25">
      <c r="A69" s="96"/>
      <c r="B69" s="106"/>
      <c r="C69" s="107"/>
      <c r="D69" s="107"/>
      <c r="E69" s="107"/>
      <c r="F69" s="107"/>
      <c r="G69" s="107"/>
      <c r="H69" s="107"/>
      <c r="I69" s="107"/>
      <c r="J69" s="18"/>
      <c r="K69" s="18"/>
      <c r="L69" s="18"/>
      <c r="M69" s="18"/>
      <c r="N69" s="103" t="str">
        <f>IF(ISNA(VLOOKUP(A69,Légende!$H:$J,3,FALSE)),"",VLOOKUP(A69,Légende!$H:$J,3,FALSE))</f>
        <v/>
      </c>
      <c r="P69" s="39"/>
      <c r="Q69" s="39"/>
      <c r="R69" s="39"/>
      <c r="S69" s="39"/>
      <c r="T69" s="112" t="str">
        <f>IF(ISBLANK(A69),"",IF(ISNA(VLOOKUP(VLOOKUP($A69,Légende!$H:$J,3,FALSE),NOM_BF1,1,FALSE)),"AJOUTER L'ÉCOLE DANS LA SECTION 1",""))</f>
        <v/>
      </c>
    </row>
    <row r="70" spans="1:20" ht="15.75" x14ac:dyDescent="0.25">
      <c r="A70" s="96"/>
      <c r="B70" s="106"/>
      <c r="C70" s="107"/>
      <c r="D70" s="107"/>
      <c r="E70" s="107"/>
      <c r="F70" s="107"/>
      <c r="G70" s="107"/>
      <c r="H70" s="107"/>
      <c r="I70" s="107"/>
      <c r="J70" s="18"/>
      <c r="K70" s="18"/>
      <c r="L70" s="18"/>
      <c r="M70" s="18"/>
      <c r="N70" s="103" t="str">
        <f>IF(ISNA(VLOOKUP(A70,Légende!$H:$J,3,FALSE)),"",VLOOKUP(A70,Légende!$H:$J,3,FALSE))</f>
        <v/>
      </c>
      <c r="P70" s="39"/>
      <c r="Q70" s="39"/>
      <c r="R70" s="39"/>
      <c r="S70" s="39"/>
      <c r="T70" s="112" t="str">
        <f>IF(ISBLANK(A70),"",IF(ISNA(VLOOKUP(VLOOKUP($A70,Légende!$H:$J,3,FALSE),NOM_BF1,1,FALSE)),"AJOUTER L'ÉCOLE DANS LA SECTION 1",""))</f>
        <v/>
      </c>
    </row>
    <row r="71" spans="1:20" ht="15.75" x14ac:dyDescent="0.25">
      <c r="A71" s="96"/>
      <c r="B71" s="106"/>
      <c r="C71" s="107"/>
      <c r="D71" s="107"/>
      <c r="E71" s="107"/>
      <c r="F71" s="107"/>
      <c r="G71" s="107"/>
      <c r="H71" s="107"/>
      <c r="I71" s="107"/>
      <c r="J71" s="18"/>
      <c r="K71" s="18"/>
      <c r="L71" s="18"/>
      <c r="M71" s="18"/>
      <c r="N71" s="103" t="str">
        <f>IF(ISNA(VLOOKUP(A71,Légende!$H:$J,3,FALSE)),"",VLOOKUP(A71,Légende!$H:$J,3,FALSE))</f>
        <v/>
      </c>
      <c r="P71" s="39"/>
      <c r="Q71" s="39"/>
      <c r="R71" s="39"/>
      <c r="S71" s="39"/>
      <c r="T71" s="112" t="str">
        <f>IF(ISBLANK(A71),"",IF(ISNA(VLOOKUP(VLOOKUP($A71,Légende!$H:$J,3,FALSE),NOM_BF1,1,FALSE)),"AJOUTER L'ÉCOLE DANS LA SECTION 1",""))</f>
        <v/>
      </c>
    </row>
    <row r="72" spans="1:20" ht="15.75" x14ac:dyDescent="0.25">
      <c r="A72" s="96"/>
      <c r="B72" s="106"/>
      <c r="C72" s="107"/>
      <c r="D72" s="107"/>
      <c r="E72" s="107"/>
      <c r="F72" s="107"/>
      <c r="G72" s="107"/>
      <c r="H72" s="107"/>
      <c r="I72" s="107"/>
      <c r="J72" s="18"/>
      <c r="K72" s="18"/>
      <c r="L72" s="18"/>
      <c r="M72" s="18"/>
      <c r="N72" s="103" t="str">
        <f>IF(ISNA(VLOOKUP(A72,Légende!$H:$J,3,FALSE)),"",VLOOKUP(A72,Légende!$H:$J,3,FALSE))</f>
        <v/>
      </c>
      <c r="P72" s="39"/>
      <c r="Q72" s="39"/>
      <c r="R72" s="39"/>
      <c r="S72" s="39"/>
      <c r="T72" s="112" t="str">
        <f>IF(ISBLANK(A72),"",IF(ISNA(VLOOKUP(VLOOKUP($A72,Légende!$H:$J,3,FALSE),NOM_BF1,1,FALSE)),"AJOUTER L'ÉCOLE DANS LA SECTION 1",""))</f>
        <v/>
      </c>
    </row>
    <row r="73" spans="1:20" ht="15.75" x14ac:dyDescent="0.25">
      <c r="A73" s="96"/>
      <c r="B73" s="106"/>
      <c r="C73" s="107"/>
      <c r="D73" s="107"/>
      <c r="E73" s="107"/>
      <c r="F73" s="107"/>
      <c r="G73" s="107"/>
      <c r="H73" s="107"/>
      <c r="I73" s="107"/>
      <c r="J73" s="18"/>
      <c r="K73" s="18"/>
      <c r="L73" s="18"/>
      <c r="M73" s="18"/>
      <c r="N73" s="103" t="str">
        <f>IF(ISNA(VLOOKUP(A73,Légende!$H:$J,3,FALSE)),"",VLOOKUP(A73,Légende!$H:$J,3,FALSE))</f>
        <v/>
      </c>
      <c r="P73" s="39"/>
      <c r="Q73" s="39"/>
      <c r="R73" s="39"/>
      <c r="S73" s="39"/>
      <c r="T73" s="112" t="str">
        <f>IF(ISBLANK(A73),"",IF(ISNA(VLOOKUP(VLOOKUP($A73,Légende!$H:$J,3,FALSE),NOM_BF1,1,FALSE)),"AJOUTER L'ÉCOLE DANS LA SECTION 1",""))</f>
        <v/>
      </c>
    </row>
    <row r="74" spans="1:20" ht="15.75" x14ac:dyDescent="0.25">
      <c r="A74" s="96"/>
      <c r="B74" s="106"/>
      <c r="C74" s="107"/>
      <c r="D74" s="107"/>
      <c r="E74" s="107"/>
      <c r="F74" s="107"/>
      <c r="G74" s="107"/>
      <c r="H74" s="107"/>
      <c r="I74" s="107"/>
      <c r="J74" s="18"/>
      <c r="K74" s="18"/>
      <c r="L74" s="18"/>
      <c r="M74" s="18"/>
      <c r="N74" s="103" t="str">
        <f>IF(ISNA(VLOOKUP(A74,Légende!$H:$J,3,FALSE)),"",VLOOKUP(A74,Légende!$H:$J,3,FALSE))</f>
        <v/>
      </c>
      <c r="P74" s="39"/>
      <c r="Q74" s="39"/>
      <c r="R74" s="39"/>
      <c r="S74" s="39"/>
      <c r="T74" s="112" t="str">
        <f>IF(ISBLANK(A74),"",IF(ISNA(VLOOKUP(VLOOKUP($A74,Légende!$H:$J,3,FALSE),NOM_BF1,1,FALSE)),"AJOUTER L'ÉCOLE DANS LA SECTION 1",""))</f>
        <v/>
      </c>
    </row>
    <row r="75" spans="1:20" ht="15.75" x14ac:dyDescent="0.25">
      <c r="A75" s="96"/>
      <c r="B75" s="106"/>
      <c r="C75" s="107"/>
      <c r="D75" s="107"/>
      <c r="E75" s="107"/>
      <c r="F75" s="107"/>
      <c r="G75" s="107"/>
      <c r="H75" s="107"/>
      <c r="I75" s="107"/>
      <c r="J75" s="18"/>
      <c r="K75" s="18"/>
      <c r="L75" s="18"/>
      <c r="M75" s="18"/>
      <c r="N75" s="103" t="str">
        <f>IF(ISNA(VLOOKUP(A75,Légende!$H:$J,3,FALSE)),"",VLOOKUP(A75,Légende!$H:$J,3,FALSE))</f>
        <v/>
      </c>
      <c r="P75" s="39"/>
      <c r="Q75" s="39"/>
      <c r="R75" s="39"/>
      <c r="S75" s="39"/>
      <c r="T75" s="112" t="str">
        <f>IF(ISBLANK(A75),"",IF(ISNA(VLOOKUP(VLOOKUP($A75,Légende!$H:$J,3,FALSE),NOM_BF1,1,FALSE)),"AJOUTER L'ÉCOLE DANS LA SECTION 1",""))</f>
        <v/>
      </c>
    </row>
    <row r="76" spans="1:20" ht="15.75" x14ac:dyDescent="0.25">
      <c r="A76" s="96"/>
      <c r="B76" s="106"/>
      <c r="C76" s="107"/>
      <c r="D76" s="107"/>
      <c r="E76" s="107"/>
      <c r="F76" s="107"/>
      <c r="G76" s="107"/>
      <c r="H76" s="107"/>
      <c r="I76" s="107"/>
      <c r="J76" s="18"/>
      <c r="K76" s="18"/>
      <c r="L76" s="18"/>
      <c r="M76" s="18"/>
      <c r="N76" s="103" t="str">
        <f>IF(ISNA(VLOOKUP(A76,Légende!$H:$J,3,FALSE)),"",VLOOKUP(A76,Légende!$H:$J,3,FALSE))</f>
        <v/>
      </c>
      <c r="P76" s="39"/>
      <c r="Q76" s="39"/>
      <c r="R76" s="39"/>
      <c r="S76" s="39"/>
      <c r="T76" s="112" t="str">
        <f>IF(ISBLANK(A76),"",IF(ISNA(VLOOKUP(VLOOKUP($A76,Légende!$H:$J,3,FALSE),NOM_BF1,1,FALSE)),"AJOUTER L'ÉCOLE DANS LA SECTION 1",""))</f>
        <v/>
      </c>
    </row>
    <row r="77" spans="1:20" ht="15.75" x14ac:dyDescent="0.25">
      <c r="A77" s="96"/>
      <c r="B77" s="106"/>
      <c r="C77" s="107"/>
      <c r="D77" s="107"/>
      <c r="E77" s="107"/>
      <c r="F77" s="107"/>
      <c r="G77" s="107"/>
      <c r="H77" s="107"/>
      <c r="I77" s="107"/>
      <c r="J77" s="18"/>
      <c r="K77" s="18"/>
      <c r="L77" s="18"/>
      <c r="M77" s="18"/>
      <c r="N77" s="103" t="str">
        <f>IF(ISNA(VLOOKUP(A77,Légende!$H:$J,3,FALSE)),"",VLOOKUP(A77,Légende!$H:$J,3,FALSE))</f>
        <v/>
      </c>
      <c r="P77" s="39"/>
      <c r="Q77" s="39"/>
      <c r="R77" s="39"/>
      <c r="S77" s="39"/>
      <c r="T77" s="112" t="str">
        <f>IF(ISBLANK(A77),"",IF(ISNA(VLOOKUP(VLOOKUP($A77,Légende!$H:$J,3,FALSE),NOM_BF1,1,FALSE)),"AJOUTER L'ÉCOLE DANS LA SECTION 1",""))</f>
        <v/>
      </c>
    </row>
    <row r="78" spans="1:20" ht="15.75" x14ac:dyDescent="0.25">
      <c r="A78" s="96"/>
      <c r="B78" s="106"/>
      <c r="C78" s="107"/>
      <c r="D78" s="107"/>
      <c r="E78" s="107"/>
      <c r="F78" s="107"/>
      <c r="G78" s="107"/>
      <c r="H78" s="107"/>
      <c r="I78" s="107"/>
      <c r="J78" s="18"/>
      <c r="K78" s="18"/>
      <c r="L78" s="18"/>
      <c r="M78" s="18"/>
      <c r="N78" s="103" t="str">
        <f>IF(ISNA(VLOOKUP(A78,Légende!$H:$J,3,FALSE)),"",VLOOKUP(A78,Légende!$H:$J,3,FALSE))</f>
        <v/>
      </c>
      <c r="P78" s="39"/>
      <c r="Q78" s="39"/>
      <c r="R78" s="39"/>
      <c r="S78" s="39"/>
      <c r="T78" s="112" t="str">
        <f>IF(ISBLANK(A78),"",IF(ISNA(VLOOKUP(VLOOKUP($A78,Légende!$H:$J,3,FALSE),NOM_BF1,1,FALSE)),"AJOUTER L'ÉCOLE DANS LA SECTION 1",""))</f>
        <v/>
      </c>
    </row>
    <row r="79" spans="1:20" ht="15.75" x14ac:dyDescent="0.25">
      <c r="A79" s="96"/>
      <c r="B79" s="106"/>
      <c r="C79" s="107"/>
      <c r="D79" s="107"/>
      <c r="E79" s="107"/>
      <c r="F79" s="107"/>
      <c r="G79" s="107"/>
      <c r="H79" s="107"/>
      <c r="I79" s="107"/>
      <c r="J79" s="18"/>
      <c r="K79" s="18"/>
      <c r="L79" s="18"/>
      <c r="M79" s="18"/>
      <c r="N79" s="103" t="str">
        <f>IF(ISNA(VLOOKUP(A79,Légende!$H:$J,3,FALSE)),"",VLOOKUP(A79,Légende!$H:$J,3,FALSE))</f>
        <v/>
      </c>
      <c r="P79" s="39"/>
      <c r="Q79" s="39"/>
      <c r="R79" s="39"/>
      <c r="S79" s="39"/>
      <c r="T79" s="112" t="str">
        <f>IF(ISBLANK(A79),"",IF(ISNA(VLOOKUP(VLOOKUP($A79,Légende!$H:$J,3,FALSE),NOM_BF1,1,FALSE)),"AJOUTER L'ÉCOLE DANS LA SECTION 1",""))</f>
        <v/>
      </c>
    </row>
    <row r="80" spans="1:20" ht="15.75" x14ac:dyDescent="0.25">
      <c r="A80" s="96"/>
      <c r="B80" s="106"/>
      <c r="C80" s="107"/>
      <c r="D80" s="107"/>
      <c r="E80" s="107"/>
      <c r="F80" s="107"/>
      <c r="G80" s="107"/>
      <c r="H80" s="107"/>
      <c r="I80" s="107"/>
      <c r="J80" s="18"/>
      <c r="K80" s="18"/>
      <c r="L80" s="18"/>
      <c r="M80" s="18"/>
      <c r="N80" s="103" t="str">
        <f>IF(ISNA(VLOOKUP(A80,Légende!$H:$J,3,FALSE)),"",VLOOKUP(A80,Légende!$H:$J,3,FALSE))</f>
        <v/>
      </c>
      <c r="P80" s="39"/>
      <c r="Q80" s="39"/>
      <c r="R80" s="39"/>
      <c r="S80" s="39"/>
      <c r="T80" s="112" t="str">
        <f>IF(ISBLANK(A80),"",IF(ISNA(VLOOKUP(VLOOKUP($A80,Légende!$H:$J,3,FALSE),NOM_BF1,1,FALSE)),"AJOUTER L'ÉCOLE DANS LA SECTION 1",""))</f>
        <v/>
      </c>
    </row>
    <row r="81" spans="1:20" ht="15.75" x14ac:dyDescent="0.25">
      <c r="A81" s="96"/>
      <c r="B81" s="106"/>
      <c r="C81" s="107"/>
      <c r="D81" s="107"/>
      <c r="E81" s="107"/>
      <c r="F81" s="107"/>
      <c r="G81" s="107"/>
      <c r="H81" s="107"/>
      <c r="I81" s="107"/>
      <c r="J81" s="18"/>
      <c r="K81" s="18"/>
      <c r="L81" s="18"/>
      <c r="M81" s="18"/>
      <c r="N81" s="103" t="str">
        <f>IF(ISNA(VLOOKUP(A81,Légende!$H:$J,3,FALSE)),"",VLOOKUP(A81,Légende!$H:$J,3,FALSE))</f>
        <v/>
      </c>
      <c r="P81" s="39"/>
      <c r="Q81" s="39"/>
      <c r="R81" s="39"/>
      <c r="S81" s="39"/>
      <c r="T81" s="112" t="str">
        <f>IF(ISBLANK(A81),"",IF(ISNA(VLOOKUP(VLOOKUP($A81,Légende!$H:$J,3,FALSE),NOM_BF1,1,FALSE)),"AJOUTER L'ÉCOLE DANS LA SECTION 1",""))</f>
        <v/>
      </c>
    </row>
    <row r="82" spans="1:20" ht="15.75" x14ac:dyDescent="0.25">
      <c r="A82" s="96"/>
      <c r="B82" s="106"/>
      <c r="C82" s="107"/>
      <c r="D82" s="107"/>
      <c r="E82" s="107"/>
      <c r="F82" s="107"/>
      <c r="G82" s="107"/>
      <c r="H82" s="107"/>
      <c r="I82" s="107"/>
      <c r="J82" s="18"/>
      <c r="K82" s="18"/>
      <c r="L82" s="18"/>
      <c r="M82" s="18"/>
      <c r="N82" s="103" t="str">
        <f>IF(ISNA(VLOOKUP(A82,Légende!$H:$J,3,FALSE)),"",VLOOKUP(A82,Légende!$H:$J,3,FALSE))</f>
        <v/>
      </c>
      <c r="P82" s="39"/>
      <c r="Q82" s="39"/>
      <c r="R82" s="39"/>
      <c r="S82" s="39"/>
      <c r="T82" s="112" t="str">
        <f>IF(ISBLANK(A82),"",IF(ISNA(VLOOKUP(VLOOKUP($A82,Légende!$H:$J,3,FALSE),NOM_BF1,1,FALSE)),"AJOUTER L'ÉCOLE DANS LA SECTION 1",""))</f>
        <v/>
      </c>
    </row>
    <row r="83" spans="1:20" ht="15.75" x14ac:dyDescent="0.25">
      <c r="A83" s="96"/>
      <c r="B83" s="106"/>
      <c r="C83" s="107"/>
      <c r="D83" s="107"/>
      <c r="E83" s="107"/>
      <c r="F83" s="107"/>
      <c r="G83" s="107"/>
      <c r="H83" s="107"/>
      <c r="I83" s="107"/>
      <c r="J83" s="18"/>
      <c r="K83" s="18"/>
      <c r="L83" s="18"/>
      <c r="M83" s="18"/>
      <c r="N83" s="103" t="str">
        <f>IF(ISNA(VLOOKUP(A83,Légende!$H:$J,3,FALSE)),"",VLOOKUP(A83,Légende!$H:$J,3,FALSE))</f>
        <v/>
      </c>
      <c r="P83" s="39"/>
      <c r="Q83" s="39"/>
      <c r="R83" s="39"/>
      <c r="S83" s="39"/>
      <c r="T83" s="112" t="str">
        <f>IF(ISBLANK(A83),"",IF(ISNA(VLOOKUP(VLOOKUP($A83,Légende!$H:$J,3,FALSE),NOM_BF1,1,FALSE)),"AJOUTER L'ÉCOLE DANS LA SECTION 1",""))</f>
        <v/>
      </c>
    </row>
    <row r="84" spans="1:20" ht="15.75" x14ac:dyDescent="0.25">
      <c r="A84" s="96"/>
      <c r="B84" s="106"/>
      <c r="C84" s="107"/>
      <c r="D84" s="107"/>
      <c r="E84" s="107"/>
      <c r="F84" s="107"/>
      <c r="G84" s="107"/>
      <c r="H84" s="107"/>
      <c r="I84" s="107"/>
      <c r="J84" s="18"/>
      <c r="K84" s="18"/>
      <c r="L84" s="18"/>
      <c r="M84" s="18"/>
      <c r="N84" s="103" t="str">
        <f>IF(ISNA(VLOOKUP(A84,Légende!$H:$J,3,FALSE)),"",VLOOKUP(A84,Légende!$H:$J,3,FALSE))</f>
        <v/>
      </c>
      <c r="P84" s="39"/>
      <c r="Q84" s="39"/>
      <c r="R84" s="39"/>
      <c r="S84" s="39"/>
      <c r="T84" s="112" t="str">
        <f>IF(ISBLANK(A84),"",IF(ISNA(VLOOKUP(VLOOKUP($A84,Légende!$H:$J,3,FALSE),NOM_BF1,1,FALSE)),"AJOUTER L'ÉCOLE DANS LA SECTION 1",""))</f>
        <v/>
      </c>
    </row>
    <row r="85" spans="1:20" ht="15.75" x14ac:dyDescent="0.25">
      <c r="A85" s="96"/>
      <c r="B85" s="106"/>
      <c r="C85" s="107"/>
      <c r="D85" s="107"/>
      <c r="E85" s="107"/>
      <c r="F85" s="107"/>
      <c r="G85" s="107"/>
      <c r="H85" s="107"/>
      <c r="I85" s="107"/>
      <c r="J85" s="18"/>
      <c r="K85" s="18"/>
      <c r="L85" s="18"/>
      <c r="M85" s="18"/>
      <c r="N85" s="103" t="str">
        <f>IF(ISNA(VLOOKUP(A85,Légende!$H:$J,3,FALSE)),"",VLOOKUP(A85,Légende!$H:$J,3,FALSE))</f>
        <v/>
      </c>
      <c r="P85" s="39"/>
      <c r="Q85" s="39"/>
      <c r="R85" s="39"/>
      <c r="S85" s="39"/>
      <c r="T85" s="112" t="str">
        <f>IF(ISBLANK(A85),"",IF(ISNA(VLOOKUP(VLOOKUP($A85,Légende!$H:$J,3,FALSE),NOM_BF1,1,FALSE)),"AJOUTER L'ÉCOLE DANS LA SECTION 1",""))</f>
        <v/>
      </c>
    </row>
    <row r="86" spans="1:20" ht="15.75" x14ac:dyDescent="0.25">
      <c r="A86" s="96"/>
      <c r="B86" s="106"/>
      <c r="C86" s="107"/>
      <c r="D86" s="107"/>
      <c r="E86" s="107"/>
      <c r="F86" s="107"/>
      <c r="G86" s="107"/>
      <c r="H86" s="107"/>
      <c r="I86" s="107"/>
      <c r="J86" s="18"/>
      <c r="K86" s="18"/>
      <c r="L86" s="18"/>
      <c r="M86" s="18"/>
      <c r="N86" s="103" t="str">
        <f>IF(ISNA(VLOOKUP(A86,Légende!$H:$J,3,FALSE)),"",VLOOKUP(A86,Légende!$H:$J,3,FALSE))</f>
        <v/>
      </c>
      <c r="P86" s="39"/>
      <c r="Q86" s="39"/>
      <c r="R86" s="39"/>
      <c r="S86" s="39"/>
      <c r="T86" s="112" t="str">
        <f>IF(ISBLANK(A86),"",IF(ISNA(VLOOKUP(VLOOKUP($A86,Légende!$H:$J,3,FALSE),NOM_BF1,1,FALSE)),"AJOUTER L'ÉCOLE DANS LA SECTION 1",""))</f>
        <v/>
      </c>
    </row>
    <row r="87" spans="1:20" ht="15.75" x14ac:dyDescent="0.25">
      <c r="A87" s="96"/>
      <c r="B87" s="106"/>
      <c r="C87" s="107"/>
      <c r="D87" s="107"/>
      <c r="E87" s="107"/>
      <c r="F87" s="107"/>
      <c r="G87" s="107"/>
      <c r="H87" s="107"/>
      <c r="I87" s="107"/>
      <c r="J87" s="18"/>
      <c r="K87" s="18"/>
      <c r="L87" s="18"/>
      <c r="M87" s="18"/>
      <c r="N87" s="103" t="str">
        <f>IF(ISNA(VLOOKUP(A87,Légende!$H:$J,3,FALSE)),"",VLOOKUP(A87,Légende!$H:$J,3,FALSE))</f>
        <v/>
      </c>
      <c r="P87" s="39"/>
      <c r="Q87" s="39"/>
      <c r="R87" s="39"/>
      <c r="S87" s="39"/>
      <c r="T87" s="112" t="str">
        <f>IF(ISBLANK(A87),"",IF(ISNA(VLOOKUP(VLOOKUP($A87,Légende!$H:$J,3,FALSE),NOM_BF1,1,FALSE)),"AJOUTER L'ÉCOLE DANS LA SECTION 1",""))</f>
        <v/>
      </c>
    </row>
    <row r="88" spans="1:20" ht="15.75" x14ac:dyDescent="0.25">
      <c r="A88" s="96"/>
      <c r="B88" s="106"/>
      <c r="C88" s="107"/>
      <c r="D88" s="107"/>
      <c r="E88" s="107"/>
      <c r="F88" s="107"/>
      <c r="G88" s="107"/>
      <c r="H88" s="107"/>
      <c r="I88" s="107"/>
      <c r="J88" s="18"/>
      <c r="K88" s="18"/>
      <c r="L88" s="18"/>
      <c r="M88" s="18"/>
      <c r="N88" s="103" t="str">
        <f>IF(ISNA(VLOOKUP(A88,Légende!$H:$J,3,FALSE)),"",VLOOKUP(A88,Légende!$H:$J,3,FALSE))</f>
        <v/>
      </c>
      <c r="P88" s="39"/>
      <c r="Q88" s="39"/>
      <c r="R88" s="39"/>
      <c r="S88" s="39"/>
      <c r="T88" s="112" t="str">
        <f>IF(ISBLANK(A88),"",IF(ISNA(VLOOKUP(VLOOKUP($A88,Légende!$H:$J,3,FALSE),NOM_BF1,1,FALSE)),"AJOUTER L'ÉCOLE DANS LA SECTION 1",""))</f>
        <v/>
      </c>
    </row>
    <row r="89" spans="1:20" ht="15.75" x14ac:dyDescent="0.25">
      <c r="A89" s="96"/>
      <c r="B89" s="106"/>
      <c r="C89" s="107"/>
      <c r="D89" s="107"/>
      <c r="E89" s="107"/>
      <c r="F89" s="107"/>
      <c r="G89" s="107"/>
      <c r="H89" s="107"/>
      <c r="I89" s="107"/>
      <c r="J89" s="18"/>
      <c r="K89" s="18"/>
      <c r="L89" s="18"/>
      <c r="M89" s="18"/>
      <c r="N89" s="103" t="str">
        <f>IF(ISNA(VLOOKUP(A89,Légende!$H:$J,3,FALSE)),"",VLOOKUP(A89,Légende!$H:$J,3,FALSE))</f>
        <v/>
      </c>
      <c r="P89" s="39"/>
      <c r="Q89" s="39"/>
      <c r="R89" s="39"/>
      <c r="S89" s="39"/>
      <c r="T89" s="112" t="str">
        <f>IF(ISBLANK(A89),"",IF(ISNA(VLOOKUP(VLOOKUP($A89,Légende!$H:$J,3,FALSE),NOM_BF1,1,FALSE)),"AJOUTER L'ÉCOLE DANS LA SECTION 1",""))</f>
        <v/>
      </c>
    </row>
    <row r="90" spans="1:20" ht="15.75" x14ac:dyDescent="0.25">
      <c r="A90" s="96"/>
      <c r="B90" s="106"/>
      <c r="C90" s="107"/>
      <c r="D90" s="107"/>
      <c r="E90" s="107"/>
      <c r="F90" s="107"/>
      <c r="G90" s="107"/>
      <c r="H90" s="107"/>
      <c r="I90" s="107"/>
      <c r="J90" s="18"/>
      <c r="K90" s="18"/>
      <c r="L90" s="18"/>
      <c r="M90" s="18"/>
      <c r="N90" s="103" t="str">
        <f>IF(ISNA(VLOOKUP(A90,Légende!$H:$J,3,FALSE)),"",VLOOKUP(A90,Légende!$H:$J,3,FALSE))</f>
        <v/>
      </c>
      <c r="P90" s="39"/>
      <c r="Q90" s="39"/>
      <c r="R90" s="39"/>
      <c r="S90" s="39"/>
      <c r="T90" s="112" t="str">
        <f>IF(ISBLANK(A90),"",IF(ISNA(VLOOKUP(VLOOKUP($A90,Légende!$H:$J,3,FALSE),NOM_BF1,1,FALSE)),"AJOUTER L'ÉCOLE DANS LA SECTION 1",""))</f>
        <v/>
      </c>
    </row>
    <row r="91" spans="1:20" ht="15.75" x14ac:dyDescent="0.25">
      <c r="A91" s="96"/>
      <c r="B91" s="106"/>
      <c r="C91" s="107"/>
      <c r="D91" s="107"/>
      <c r="E91" s="107"/>
      <c r="F91" s="107"/>
      <c r="G91" s="107"/>
      <c r="H91" s="107"/>
      <c r="I91" s="107"/>
      <c r="J91" s="18"/>
      <c r="K91" s="18"/>
      <c r="L91" s="18"/>
      <c r="M91" s="18"/>
      <c r="N91" s="103" t="str">
        <f>IF(ISNA(VLOOKUP(A91,Légende!$H:$J,3,FALSE)),"",VLOOKUP(A91,Légende!$H:$J,3,FALSE))</f>
        <v/>
      </c>
      <c r="P91" s="39"/>
      <c r="Q91" s="39"/>
      <c r="R91" s="39"/>
      <c r="S91" s="39"/>
      <c r="T91" s="112" t="str">
        <f>IF(ISBLANK(A91),"",IF(ISNA(VLOOKUP(VLOOKUP($A91,Légende!$H:$J,3,FALSE),NOM_BF1,1,FALSE)),"AJOUTER L'ÉCOLE DANS LA SECTION 1",""))</f>
        <v/>
      </c>
    </row>
    <row r="92" spans="1:20" ht="15.75" x14ac:dyDescent="0.25">
      <c r="A92" s="96"/>
      <c r="B92" s="106"/>
      <c r="C92" s="107"/>
      <c r="D92" s="107"/>
      <c r="E92" s="107"/>
      <c r="F92" s="107"/>
      <c r="G92" s="107"/>
      <c r="H92" s="107"/>
      <c r="I92" s="107"/>
      <c r="J92" s="18"/>
      <c r="K92" s="18"/>
      <c r="L92" s="18"/>
      <c r="M92" s="18"/>
      <c r="N92" s="103" t="str">
        <f>IF(ISNA(VLOOKUP(A92,Légende!$H:$J,3,FALSE)),"",VLOOKUP(A92,Légende!$H:$J,3,FALSE))</f>
        <v/>
      </c>
      <c r="P92" s="39"/>
      <c r="Q92" s="39"/>
      <c r="R92" s="39"/>
      <c r="S92" s="39"/>
      <c r="T92" s="112" t="str">
        <f>IF(ISBLANK(A92),"",IF(ISNA(VLOOKUP(VLOOKUP($A92,Légende!$H:$J,3,FALSE),NOM_BF1,1,FALSE)),"AJOUTER L'ÉCOLE DANS LA SECTION 1",""))</f>
        <v/>
      </c>
    </row>
    <row r="93" spans="1:20" ht="15.75" x14ac:dyDescent="0.25">
      <c r="A93" s="96"/>
      <c r="B93" s="106"/>
      <c r="C93" s="107"/>
      <c r="D93" s="107"/>
      <c r="E93" s="107"/>
      <c r="F93" s="107"/>
      <c r="G93" s="107"/>
      <c r="H93" s="107"/>
      <c r="I93" s="107"/>
      <c r="J93" s="18"/>
      <c r="K93" s="18"/>
      <c r="L93" s="18"/>
      <c r="M93" s="18"/>
      <c r="N93" s="103" t="str">
        <f>IF(ISNA(VLOOKUP(A93,Légende!$H:$J,3,FALSE)),"",VLOOKUP(A93,Légende!$H:$J,3,FALSE))</f>
        <v/>
      </c>
      <c r="P93" s="39"/>
      <c r="Q93" s="39"/>
      <c r="R93" s="39"/>
      <c r="S93" s="39"/>
      <c r="T93" s="112" t="str">
        <f>IF(ISBLANK(A93),"",IF(ISNA(VLOOKUP(VLOOKUP($A93,Légende!$H:$J,3,FALSE),NOM_BF1,1,FALSE)),"AJOUTER L'ÉCOLE DANS LA SECTION 1",""))</f>
        <v/>
      </c>
    </row>
    <row r="94" spans="1:20" ht="15.75" x14ac:dyDescent="0.25">
      <c r="A94" s="96"/>
      <c r="B94" s="106"/>
      <c r="C94" s="107"/>
      <c r="D94" s="107"/>
      <c r="E94" s="107"/>
      <c r="F94" s="107"/>
      <c r="G94" s="107"/>
      <c r="H94" s="107"/>
      <c r="I94" s="107"/>
      <c r="J94" s="18"/>
      <c r="K94" s="18"/>
      <c r="L94" s="18"/>
      <c r="M94" s="18"/>
      <c r="N94" s="103" t="str">
        <f>IF(ISNA(VLOOKUP(A94,Légende!$H:$J,3,FALSE)),"",VLOOKUP(A94,Légende!$H:$J,3,FALSE))</f>
        <v/>
      </c>
      <c r="P94" s="39"/>
      <c r="Q94" s="39"/>
      <c r="R94" s="39"/>
      <c r="S94" s="39"/>
      <c r="T94" s="112" t="str">
        <f>IF(ISBLANK(A94),"",IF(ISNA(VLOOKUP(VLOOKUP($A94,Légende!$H:$J,3,FALSE),NOM_BF1,1,FALSE)),"AJOUTER L'ÉCOLE DANS LA SECTION 1",""))</f>
        <v/>
      </c>
    </row>
    <row r="95" spans="1:20" ht="15.75" x14ac:dyDescent="0.25">
      <c r="A95" s="96"/>
      <c r="B95" s="106"/>
      <c r="C95" s="107"/>
      <c r="D95" s="107"/>
      <c r="E95" s="107"/>
      <c r="F95" s="107"/>
      <c r="G95" s="107"/>
      <c r="H95" s="107"/>
      <c r="I95" s="107"/>
      <c r="J95" s="18"/>
      <c r="K95" s="18"/>
      <c r="L95" s="18"/>
      <c r="M95" s="18"/>
      <c r="N95" s="103" t="str">
        <f>IF(ISNA(VLOOKUP(A95,Légende!$H:$J,3,FALSE)),"",VLOOKUP(A95,Légende!$H:$J,3,FALSE))</f>
        <v/>
      </c>
      <c r="P95" s="39"/>
      <c r="Q95" s="39"/>
      <c r="R95" s="39"/>
      <c r="S95" s="39"/>
      <c r="T95" s="112" t="str">
        <f>IF(ISBLANK(A95),"",IF(ISNA(VLOOKUP(VLOOKUP($A95,Légende!$H:$J,3,FALSE),NOM_BF1,1,FALSE)),"AJOUTER L'ÉCOLE DANS LA SECTION 1",""))</f>
        <v/>
      </c>
    </row>
    <row r="96" spans="1:20" ht="15.75" x14ac:dyDescent="0.25">
      <c r="A96" s="96"/>
      <c r="B96" s="106"/>
      <c r="C96" s="107"/>
      <c r="D96" s="107"/>
      <c r="E96" s="107"/>
      <c r="F96" s="107"/>
      <c r="G96" s="107"/>
      <c r="H96" s="107"/>
      <c r="I96" s="107"/>
      <c r="J96" s="18"/>
      <c r="K96" s="18"/>
      <c r="L96" s="18"/>
      <c r="M96" s="18"/>
      <c r="N96" s="103" t="str">
        <f>IF(ISNA(VLOOKUP(A96,Légende!$H:$J,3,FALSE)),"",VLOOKUP(A96,Légende!$H:$J,3,FALSE))</f>
        <v/>
      </c>
      <c r="P96" s="39"/>
      <c r="Q96" s="39"/>
      <c r="R96" s="39"/>
      <c r="S96" s="39"/>
      <c r="T96" s="112" t="str">
        <f>IF(ISBLANK(A96),"",IF(ISNA(VLOOKUP(VLOOKUP($A96,Légende!$H:$J,3,FALSE),NOM_BF1,1,FALSE)),"AJOUTER L'ÉCOLE DANS LA SECTION 1",""))</f>
        <v/>
      </c>
    </row>
    <row r="97" spans="1:20" ht="15.75" x14ac:dyDescent="0.25">
      <c r="A97" s="96"/>
      <c r="B97" s="106"/>
      <c r="C97" s="107"/>
      <c r="D97" s="107"/>
      <c r="E97" s="107"/>
      <c r="F97" s="107"/>
      <c r="G97" s="107"/>
      <c r="H97" s="107"/>
      <c r="I97" s="107"/>
      <c r="J97" s="18"/>
      <c r="K97" s="18"/>
      <c r="L97" s="18"/>
      <c r="M97" s="18"/>
      <c r="N97" s="103" t="str">
        <f>IF(ISNA(VLOOKUP(A97,Légende!$H:$J,3,FALSE)),"",VLOOKUP(A97,Légende!$H:$J,3,FALSE))</f>
        <v/>
      </c>
      <c r="P97" s="39"/>
      <c r="Q97" s="39"/>
      <c r="R97" s="39"/>
      <c r="S97" s="39"/>
      <c r="T97" s="112" t="str">
        <f>IF(ISBLANK(A97),"",IF(ISNA(VLOOKUP(VLOOKUP($A97,Légende!$H:$J,3,FALSE),NOM_BF1,1,FALSE)),"AJOUTER L'ÉCOLE DANS LA SECTION 1",""))</f>
        <v/>
      </c>
    </row>
    <row r="98" spans="1:20" ht="15.75" x14ac:dyDescent="0.25">
      <c r="A98" s="96"/>
      <c r="B98" s="106"/>
      <c r="C98" s="107"/>
      <c r="D98" s="107"/>
      <c r="E98" s="107"/>
      <c r="F98" s="107"/>
      <c r="G98" s="107"/>
      <c r="H98" s="107"/>
      <c r="I98" s="107"/>
      <c r="J98" s="18"/>
      <c r="K98" s="18"/>
      <c r="L98" s="18"/>
      <c r="M98" s="18"/>
      <c r="N98" s="103" t="str">
        <f>IF(ISNA(VLOOKUP(A98,Légende!$H:$J,3,FALSE)),"",VLOOKUP(A98,Légende!$H:$J,3,FALSE))</f>
        <v/>
      </c>
      <c r="P98" s="39"/>
      <c r="Q98" s="39"/>
      <c r="R98" s="39"/>
      <c r="S98" s="39"/>
      <c r="T98" s="112" t="str">
        <f>IF(ISBLANK(A98),"",IF(ISNA(VLOOKUP(VLOOKUP($A98,Légende!$H:$J,3,FALSE),NOM_BF1,1,FALSE)),"AJOUTER L'ÉCOLE DANS LA SECTION 1",""))</f>
        <v/>
      </c>
    </row>
    <row r="99" spans="1:20" ht="15.75" x14ac:dyDescent="0.25">
      <c r="A99" s="96"/>
      <c r="B99" s="106"/>
      <c r="C99" s="107"/>
      <c r="D99" s="107"/>
      <c r="E99" s="107"/>
      <c r="F99" s="107"/>
      <c r="G99" s="107"/>
      <c r="H99" s="107"/>
      <c r="I99" s="107"/>
      <c r="J99" s="18"/>
      <c r="K99" s="18"/>
      <c r="L99" s="18"/>
      <c r="M99" s="18"/>
      <c r="N99" s="103" t="str">
        <f>IF(ISNA(VLOOKUP(A99,Légende!$H:$J,3,FALSE)),"",VLOOKUP(A99,Légende!$H:$J,3,FALSE))</f>
        <v/>
      </c>
      <c r="P99" s="39"/>
      <c r="Q99" s="39"/>
      <c r="R99" s="39"/>
      <c r="S99" s="39"/>
      <c r="T99" s="112" t="str">
        <f>IF(ISBLANK(A99),"",IF(ISNA(VLOOKUP(VLOOKUP($A99,Légende!$H:$J,3,FALSE),NOM_BF1,1,FALSE)),"AJOUTER L'ÉCOLE DANS LA SECTION 1",""))</f>
        <v/>
      </c>
    </row>
    <row r="100" spans="1:20" ht="15.75" x14ac:dyDescent="0.25">
      <c r="A100" s="96"/>
      <c r="B100" s="106"/>
      <c r="C100" s="107"/>
      <c r="D100" s="107"/>
      <c r="E100" s="107"/>
      <c r="F100" s="107"/>
      <c r="G100" s="107"/>
      <c r="H100" s="107"/>
      <c r="I100" s="107"/>
      <c r="J100" s="18"/>
      <c r="K100" s="18"/>
      <c r="L100" s="18"/>
      <c r="M100" s="18"/>
      <c r="N100" s="103" t="str">
        <f>IF(ISNA(VLOOKUP(A100,Légende!$H:$J,3,FALSE)),"",VLOOKUP(A100,Légende!$H:$J,3,FALSE))</f>
        <v/>
      </c>
      <c r="P100" s="39"/>
      <c r="Q100" s="39"/>
      <c r="R100" s="39"/>
      <c r="S100" s="39"/>
      <c r="T100" s="112" t="str">
        <f>IF(ISBLANK(A100),"",IF(ISNA(VLOOKUP(VLOOKUP($A100,Légende!$H:$J,3,FALSE),NOM_BF1,1,FALSE)),"AJOUTER L'ÉCOLE DANS LA SECTION 1",""))</f>
        <v/>
      </c>
    </row>
    <row r="101" spans="1:20" ht="15.75" x14ac:dyDescent="0.25">
      <c r="A101" s="96"/>
      <c r="B101" s="106"/>
      <c r="C101" s="107"/>
      <c r="D101" s="107"/>
      <c r="E101" s="107"/>
      <c r="F101" s="107"/>
      <c r="G101" s="107"/>
      <c r="H101" s="107"/>
      <c r="I101" s="107"/>
      <c r="J101" s="18"/>
      <c r="K101" s="18"/>
      <c r="L101" s="18"/>
      <c r="M101" s="18"/>
      <c r="N101" s="103" t="str">
        <f>IF(ISNA(VLOOKUP(A101,Légende!$H:$J,3,FALSE)),"",VLOOKUP(A101,Légende!$H:$J,3,FALSE))</f>
        <v/>
      </c>
      <c r="P101" s="39"/>
      <c r="Q101" s="39"/>
      <c r="R101" s="39"/>
      <c r="S101" s="39"/>
      <c r="T101" s="112" t="str">
        <f>IF(ISBLANK(A101),"",IF(ISNA(VLOOKUP(VLOOKUP($A101,Légende!$H:$J,3,FALSE),NOM_BF1,1,FALSE)),"AJOUTER L'ÉCOLE DANS LA SECTION 1",""))</f>
        <v/>
      </c>
    </row>
    <row r="102" spans="1:20" ht="15.75" x14ac:dyDescent="0.25">
      <c r="A102" s="96"/>
      <c r="B102" s="106"/>
      <c r="C102" s="107"/>
      <c r="D102" s="107"/>
      <c r="E102" s="107"/>
      <c r="F102" s="107"/>
      <c r="G102" s="107"/>
      <c r="H102" s="107"/>
      <c r="I102" s="107"/>
      <c r="J102" s="18"/>
      <c r="K102" s="18"/>
      <c r="L102" s="18"/>
      <c r="M102" s="18"/>
      <c r="N102" s="103" t="str">
        <f>IF(ISNA(VLOOKUP(A102,Légende!$H:$J,3,FALSE)),"",VLOOKUP(A102,Légende!$H:$J,3,FALSE))</f>
        <v/>
      </c>
      <c r="P102" s="39"/>
      <c r="Q102" s="39"/>
      <c r="R102" s="39"/>
      <c r="S102" s="39"/>
      <c r="T102" s="112" t="str">
        <f>IF(ISBLANK(A102),"",IF(ISNA(VLOOKUP(VLOOKUP($A102,Légende!$H:$J,3,FALSE),NOM_BF1,1,FALSE)),"AJOUTER L'ÉCOLE DANS LA SECTION 1",""))</f>
        <v/>
      </c>
    </row>
    <row r="103" spans="1:20" ht="15.75" x14ac:dyDescent="0.25">
      <c r="A103" s="96"/>
      <c r="B103" s="106"/>
      <c r="C103" s="107"/>
      <c r="D103" s="107"/>
      <c r="E103" s="107"/>
      <c r="F103" s="107"/>
      <c r="G103" s="107"/>
      <c r="H103" s="107"/>
      <c r="I103" s="107"/>
      <c r="J103" s="18"/>
      <c r="K103" s="18"/>
      <c r="L103" s="18"/>
      <c r="M103" s="18"/>
      <c r="N103" s="103" t="str">
        <f>IF(ISNA(VLOOKUP(A103,Légende!$H:$J,3,FALSE)),"",VLOOKUP(A103,Légende!$H:$J,3,FALSE))</f>
        <v/>
      </c>
      <c r="P103" s="39"/>
      <c r="Q103" s="39"/>
      <c r="R103" s="39"/>
      <c r="S103" s="39"/>
      <c r="T103" s="112" t="str">
        <f>IF(ISBLANK(A103),"",IF(ISNA(VLOOKUP(VLOOKUP($A103,Légende!$H:$J,3,FALSE),NOM_BF1,1,FALSE)),"AJOUTER L'ÉCOLE DANS LA SECTION 1",""))</f>
        <v/>
      </c>
    </row>
    <row r="104" spans="1:20" ht="15.75" x14ac:dyDescent="0.25">
      <c r="A104" s="96"/>
      <c r="B104" s="106"/>
      <c r="C104" s="107"/>
      <c r="D104" s="107"/>
      <c r="E104" s="107"/>
      <c r="F104" s="107"/>
      <c r="G104" s="107"/>
      <c r="H104" s="107"/>
      <c r="I104" s="107"/>
      <c r="J104" s="18"/>
      <c r="K104" s="18"/>
      <c r="L104" s="18"/>
      <c r="M104" s="18"/>
      <c r="N104" s="103" t="str">
        <f>IF(ISNA(VLOOKUP(A104,Légende!$H:$J,3,FALSE)),"",VLOOKUP(A104,Légende!$H:$J,3,FALSE))</f>
        <v/>
      </c>
      <c r="P104" s="39"/>
      <c r="Q104" s="39"/>
      <c r="R104" s="39"/>
      <c r="S104" s="39"/>
      <c r="T104" s="112" t="str">
        <f>IF(ISBLANK(A104),"",IF(ISNA(VLOOKUP(VLOOKUP($A104,Légende!$H:$J,3,FALSE),NOM_BF1,1,FALSE)),"AJOUTER L'ÉCOLE DANS LA SECTION 1",""))</f>
        <v/>
      </c>
    </row>
    <row r="105" spans="1:20" ht="15.75" x14ac:dyDescent="0.25">
      <c r="A105" s="96"/>
      <c r="B105" s="106"/>
      <c r="C105" s="107"/>
      <c r="D105" s="107"/>
      <c r="E105" s="107"/>
      <c r="F105" s="107"/>
      <c r="G105" s="107"/>
      <c r="H105" s="107"/>
      <c r="I105" s="107"/>
      <c r="J105" s="18"/>
      <c r="K105" s="18"/>
      <c r="L105" s="18"/>
      <c r="M105" s="18"/>
      <c r="N105" s="103" t="str">
        <f>IF(ISNA(VLOOKUP(A105,Légende!$H:$J,3,FALSE)),"",VLOOKUP(A105,Légende!$H:$J,3,FALSE))</f>
        <v/>
      </c>
      <c r="P105" s="39"/>
      <c r="Q105" s="39"/>
      <c r="R105" s="39"/>
      <c r="S105" s="39"/>
      <c r="T105" s="112" t="str">
        <f>IF(ISBLANK(A105),"",IF(ISNA(VLOOKUP(VLOOKUP($A105,Légende!$H:$J,3,FALSE),NOM_BF1,1,FALSE)),"AJOUTER L'ÉCOLE DANS LA SECTION 1",""))</f>
        <v/>
      </c>
    </row>
    <row r="106" spans="1:20" ht="15.75" x14ac:dyDescent="0.25">
      <c r="A106" s="96"/>
      <c r="B106" s="106"/>
      <c r="C106" s="107"/>
      <c r="D106" s="107"/>
      <c r="E106" s="107"/>
      <c r="F106" s="107"/>
      <c r="G106" s="107"/>
      <c r="H106" s="107"/>
      <c r="I106" s="107"/>
      <c r="J106" s="18"/>
      <c r="K106" s="18"/>
      <c r="L106" s="18"/>
      <c r="M106" s="18"/>
      <c r="N106" s="103" t="str">
        <f>IF(ISNA(VLOOKUP(A106,Légende!$H:$J,3,FALSE)),"",VLOOKUP(A106,Légende!$H:$J,3,FALSE))</f>
        <v/>
      </c>
      <c r="P106" s="39"/>
      <c r="Q106" s="39"/>
      <c r="R106" s="39"/>
      <c r="S106" s="39"/>
      <c r="T106" s="112" t="str">
        <f>IF(ISBLANK(A106),"",IF(ISNA(VLOOKUP(VLOOKUP($A106,Légende!$H:$J,3,FALSE),NOM_BF1,1,FALSE)),"AJOUTER L'ÉCOLE DANS LA SECTION 1",""))</f>
        <v/>
      </c>
    </row>
    <row r="107" spans="1:20" ht="15.75" customHeight="1" x14ac:dyDescent="0.25">
      <c r="A107" s="96"/>
      <c r="B107" s="106"/>
      <c r="C107" s="107"/>
      <c r="D107" s="107"/>
      <c r="E107" s="107"/>
      <c r="F107" s="107"/>
      <c r="G107" s="107"/>
      <c r="H107" s="107"/>
      <c r="I107" s="107"/>
      <c r="J107" s="2"/>
      <c r="K107" s="2"/>
      <c r="L107" s="2"/>
      <c r="M107" s="2"/>
      <c r="N107" s="103" t="str">
        <f>IF(ISNA(VLOOKUP(A107,Légende!$H:$J,3,FALSE)),"",VLOOKUP(A107,Légende!$H:$J,3,FALSE))</f>
        <v/>
      </c>
      <c r="P107" s="39"/>
      <c r="Q107" s="39"/>
      <c r="R107" s="39"/>
      <c r="S107" s="39"/>
      <c r="T107" s="112" t="str">
        <f>IF(ISBLANK(A107),"",IF(ISNA(VLOOKUP(VLOOKUP($A107,Légende!$H:$J,3,FALSE),NOM_BF1,1,FALSE)),"AJOUTER L'ÉCOLE DANS LA SECTION 1",""))</f>
        <v/>
      </c>
    </row>
    <row r="108" spans="1:20" ht="15.75" customHeight="1" x14ac:dyDescent="0.25">
      <c r="A108" s="96"/>
      <c r="B108" s="106"/>
      <c r="C108" s="107"/>
      <c r="D108" s="107"/>
      <c r="E108" s="107"/>
      <c r="F108" s="107"/>
      <c r="G108" s="107"/>
      <c r="H108" s="108"/>
      <c r="I108" s="108"/>
      <c r="J108" s="4"/>
      <c r="K108" s="4"/>
      <c r="L108" s="4"/>
      <c r="M108" s="4"/>
      <c r="N108" s="103" t="str">
        <f>IF(ISNA(VLOOKUP(A108,Légende!$H:$J,3,FALSE)),"",VLOOKUP(A108,Légende!$H:$J,3,FALSE))</f>
        <v/>
      </c>
      <c r="P108" s="39"/>
      <c r="Q108" s="39"/>
      <c r="R108" s="39"/>
      <c r="S108" s="39"/>
      <c r="T108" s="112" t="str">
        <f>IF(ISBLANK(A108),"",IF(ISNA(VLOOKUP(VLOOKUP($A108,Légende!$H:$J,3,FALSE),NOM_BF1,1,FALSE)),"AJOUTER L'ÉCOLE DANS LA SECTION 1",""))</f>
        <v/>
      </c>
    </row>
    <row r="109" spans="1:20" ht="15.75" x14ac:dyDescent="0.25">
      <c r="A109" s="96"/>
      <c r="B109" s="106"/>
      <c r="C109" s="107"/>
      <c r="D109" s="107"/>
      <c r="E109" s="107"/>
      <c r="F109" s="107"/>
      <c r="G109" s="107"/>
      <c r="H109" s="108"/>
      <c r="I109" s="108"/>
      <c r="J109" s="4"/>
      <c r="K109" s="4"/>
      <c r="L109" s="4"/>
      <c r="M109" s="4"/>
      <c r="N109" s="103" t="str">
        <f>IF(ISNA(VLOOKUP(A109,Légende!$H:$J,3,FALSE)),"",VLOOKUP(A109,Légende!$H:$J,3,FALSE))</f>
        <v/>
      </c>
      <c r="P109" s="39"/>
      <c r="Q109" s="39"/>
      <c r="R109" s="39"/>
      <c r="S109" s="39"/>
      <c r="T109" s="112" t="str">
        <f>IF(ISBLANK(A109),"",IF(ISNA(VLOOKUP(VLOOKUP($A109,Légende!$H:$J,3,FALSE),NOM_BF1,1,FALSE)),"AJOUTER L'ÉCOLE DANS LA SECTION 1",""))</f>
        <v/>
      </c>
    </row>
    <row r="110" spans="1:20" ht="15.75" x14ac:dyDescent="0.25">
      <c r="A110" s="96"/>
      <c r="B110" s="106"/>
      <c r="C110" s="107"/>
      <c r="D110" s="107"/>
      <c r="E110" s="107"/>
      <c r="F110" s="107"/>
      <c r="G110" s="107"/>
      <c r="H110" s="108"/>
      <c r="I110" s="108"/>
      <c r="J110" s="4"/>
      <c r="K110" s="4"/>
      <c r="L110" s="4"/>
      <c r="M110" s="4"/>
      <c r="N110" s="103" t="str">
        <f>IF(ISNA(VLOOKUP(A110,Légende!$H:$J,3,FALSE)),"",VLOOKUP(A110,Légende!$H:$J,3,FALSE))</f>
        <v/>
      </c>
      <c r="P110" s="39"/>
      <c r="Q110" s="39"/>
      <c r="R110" s="39"/>
      <c r="S110" s="39"/>
      <c r="T110" s="112" t="str">
        <f>IF(ISBLANK(A110),"",IF(ISNA(VLOOKUP(VLOOKUP($A110,Légende!$H:$J,3,FALSE),NOM_BF1,1,FALSE)),"AJOUTER L'ÉCOLE DANS LA SECTION 1",""))</f>
        <v/>
      </c>
    </row>
    <row r="111" spans="1:20" ht="15.75" x14ac:dyDescent="0.25">
      <c r="A111" s="96"/>
      <c r="B111" s="106"/>
      <c r="C111" s="107"/>
      <c r="D111" s="107"/>
      <c r="E111" s="107"/>
      <c r="F111" s="107"/>
      <c r="G111" s="107"/>
      <c r="H111" s="108"/>
      <c r="I111" s="108"/>
      <c r="J111" s="4"/>
      <c r="K111" s="4"/>
      <c r="L111" s="4"/>
      <c r="M111" s="4"/>
      <c r="N111" s="103" t="str">
        <f>IF(ISNA(VLOOKUP(A111,Légende!$H:$J,3,FALSE)),"",VLOOKUP(A111,Légende!$H:$J,3,FALSE))</f>
        <v/>
      </c>
      <c r="P111" s="39"/>
      <c r="Q111" s="39"/>
      <c r="R111" s="39"/>
      <c r="S111" s="39"/>
      <c r="T111" s="112" t="str">
        <f>IF(ISBLANK(A111),"",IF(ISNA(VLOOKUP(VLOOKUP($A111,Légende!$H:$J,3,FALSE),NOM_BF1,1,FALSE)),"AJOUTER L'ÉCOLE DANS LA SECTION 1",""))</f>
        <v/>
      </c>
    </row>
    <row r="112" spans="1:20" ht="15.75" x14ac:dyDescent="0.25">
      <c r="A112" s="96"/>
      <c r="B112" s="106"/>
      <c r="C112" s="107"/>
      <c r="D112" s="107"/>
      <c r="E112" s="107"/>
      <c r="F112" s="107"/>
      <c r="G112" s="107"/>
      <c r="H112" s="108"/>
      <c r="I112" s="108"/>
      <c r="J112" s="4"/>
      <c r="K112" s="4"/>
      <c r="L112" s="4"/>
      <c r="M112" s="4"/>
      <c r="N112" s="103" t="str">
        <f>IF(ISNA(VLOOKUP(A112,Légende!$H:$J,3,FALSE)),"",VLOOKUP(A112,Légende!$H:$J,3,FALSE))</f>
        <v/>
      </c>
      <c r="P112" s="39"/>
      <c r="Q112" s="39"/>
      <c r="R112" s="39"/>
      <c r="S112" s="39"/>
      <c r="T112" s="112" t="str">
        <f>IF(ISBLANK(A112),"",IF(ISNA(VLOOKUP(VLOOKUP($A112,Légende!$H:$J,3,FALSE),NOM_BF1,1,FALSE)),"AJOUTER L'ÉCOLE DANS LA SECTION 1",""))</f>
        <v/>
      </c>
    </row>
    <row r="113" spans="1:20" ht="15.75" x14ac:dyDescent="0.25">
      <c r="A113" s="96"/>
      <c r="B113" s="106"/>
      <c r="C113" s="107"/>
      <c r="D113" s="107"/>
      <c r="E113" s="107"/>
      <c r="F113" s="107"/>
      <c r="G113" s="107"/>
      <c r="H113" s="108"/>
      <c r="I113" s="108"/>
      <c r="J113" s="4"/>
      <c r="K113" s="4"/>
      <c r="L113" s="4"/>
      <c r="M113" s="4"/>
      <c r="N113" s="103" t="str">
        <f>IF(ISNA(VLOOKUP(A113,Légende!$H:$J,3,FALSE)),"",VLOOKUP(A113,Légende!$H:$J,3,FALSE))</f>
        <v/>
      </c>
      <c r="P113" s="39"/>
      <c r="Q113" s="39"/>
      <c r="R113" s="39"/>
      <c r="S113" s="39"/>
      <c r="T113" s="112" t="str">
        <f>IF(ISBLANK(A113),"",IF(ISNA(VLOOKUP(VLOOKUP($A113,Légende!$H:$J,3,FALSE),NOM_BF1,1,FALSE)),"AJOUTER L'ÉCOLE DANS LA SECTION 1",""))</f>
        <v/>
      </c>
    </row>
    <row r="114" spans="1:20" ht="15.75" x14ac:dyDescent="0.25">
      <c r="A114" s="96"/>
      <c r="B114" s="106"/>
      <c r="C114" s="107"/>
      <c r="D114" s="107"/>
      <c r="E114" s="107"/>
      <c r="F114" s="107"/>
      <c r="G114" s="107"/>
      <c r="H114" s="108"/>
      <c r="I114" s="108"/>
      <c r="J114" s="4"/>
      <c r="K114" s="4"/>
      <c r="L114" s="4"/>
      <c r="M114" s="4"/>
      <c r="N114" s="103" t="str">
        <f>IF(ISNA(VLOOKUP(A114,Légende!$H:$J,3,FALSE)),"",VLOOKUP(A114,Légende!$H:$J,3,FALSE))</f>
        <v/>
      </c>
      <c r="P114" s="39"/>
      <c r="Q114" s="39"/>
      <c r="R114" s="39"/>
      <c r="S114" s="39"/>
      <c r="T114" s="112" t="str">
        <f>IF(ISBLANK(A114),"",IF(ISNA(VLOOKUP(VLOOKUP($A114,Légende!$H:$J,3,FALSE),NOM_BF1,1,FALSE)),"AJOUTER L'ÉCOLE DANS LA SECTION 1",""))</f>
        <v/>
      </c>
    </row>
    <row r="115" spans="1:20" ht="15.75" x14ac:dyDescent="0.25">
      <c r="A115" s="96"/>
      <c r="B115" s="106"/>
      <c r="C115" s="107"/>
      <c r="D115" s="107"/>
      <c r="E115" s="107"/>
      <c r="F115" s="107"/>
      <c r="G115" s="107"/>
      <c r="H115" s="108"/>
      <c r="I115" s="108"/>
      <c r="J115" s="4"/>
      <c r="K115" s="4"/>
      <c r="L115" s="4"/>
      <c r="M115" s="4"/>
      <c r="N115" s="103" t="str">
        <f>IF(ISNA(VLOOKUP(A115,Légende!$H:$J,3,FALSE)),"",VLOOKUP(A115,Légende!$H:$J,3,FALSE))</f>
        <v/>
      </c>
      <c r="P115" s="39"/>
      <c r="Q115" s="39"/>
      <c r="R115" s="39"/>
      <c r="S115" s="39"/>
      <c r="T115" s="112" t="str">
        <f>IF(ISBLANK(A115),"",IF(ISNA(VLOOKUP(VLOOKUP($A115,Légende!$H:$J,3,FALSE),NOM_BF1,1,FALSE)),"AJOUTER L'ÉCOLE DANS LA SECTION 1",""))</f>
        <v/>
      </c>
    </row>
    <row r="116" spans="1:20" ht="15.75" x14ac:dyDescent="0.25">
      <c r="A116" s="96"/>
      <c r="B116" s="106"/>
      <c r="C116" s="107"/>
      <c r="D116" s="107"/>
      <c r="E116" s="107"/>
      <c r="F116" s="107"/>
      <c r="G116" s="107"/>
      <c r="H116" s="108"/>
      <c r="I116" s="108"/>
      <c r="J116" s="4"/>
      <c r="K116" s="4"/>
      <c r="L116" s="4"/>
      <c r="M116" s="4"/>
      <c r="N116" s="103" t="str">
        <f>IF(ISNA(VLOOKUP(A116,Légende!$H:$J,3,FALSE)),"",VLOOKUP(A116,Légende!$H:$J,3,FALSE))</f>
        <v/>
      </c>
      <c r="P116" s="39"/>
      <c r="Q116" s="39"/>
      <c r="R116" s="39"/>
      <c r="S116" s="39"/>
      <c r="T116" s="112" t="str">
        <f>IF(ISBLANK(A116),"",IF(ISNA(VLOOKUP(VLOOKUP($A116,Légende!$H:$J,3,FALSE),NOM_BF1,1,FALSE)),"AJOUTER L'ÉCOLE DANS LA SECTION 1",""))</f>
        <v/>
      </c>
    </row>
    <row r="117" spans="1:20" ht="15.75" x14ac:dyDescent="0.25">
      <c r="A117" s="96"/>
      <c r="B117" s="106"/>
      <c r="C117" s="107"/>
      <c r="D117" s="107"/>
      <c r="E117" s="107"/>
      <c r="F117" s="107"/>
      <c r="G117" s="107"/>
      <c r="H117" s="108"/>
      <c r="I117" s="108"/>
      <c r="J117" s="4"/>
      <c r="K117" s="4"/>
      <c r="L117" s="4"/>
      <c r="M117" s="4"/>
      <c r="N117" s="103" t="str">
        <f>IF(ISNA(VLOOKUP(A117,Légende!$H:$J,3,FALSE)),"",VLOOKUP(A117,Légende!$H:$J,3,FALSE))</f>
        <v/>
      </c>
      <c r="P117" s="39"/>
      <c r="Q117" s="39"/>
      <c r="R117" s="39"/>
      <c r="S117" s="39"/>
      <c r="T117" s="112" t="str">
        <f>IF(ISBLANK(A117),"",IF(ISNA(VLOOKUP(VLOOKUP($A117,Légende!$H:$J,3,FALSE),NOM_BF1,1,FALSE)),"AJOUTER L'ÉCOLE DANS LA SECTION 1",""))</f>
        <v/>
      </c>
    </row>
    <row r="118" spans="1:20" ht="15.75" x14ac:dyDescent="0.25">
      <c r="A118" s="96"/>
      <c r="B118" s="106"/>
      <c r="C118" s="107"/>
      <c r="D118" s="107"/>
      <c r="E118" s="107"/>
      <c r="F118" s="107"/>
      <c r="G118" s="107"/>
      <c r="H118" s="108"/>
      <c r="I118" s="108"/>
      <c r="J118" s="4"/>
      <c r="K118" s="4"/>
      <c r="L118" s="4"/>
      <c r="M118" s="4"/>
      <c r="N118" s="103" t="str">
        <f>IF(ISNA(VLOOKUP(A118,Légende!$H:$J,3,FALSE)),"",VLOOKUP(A118,Légende!$H:$J,3,FALSE))</f>
        <v/>
      </c>
      <c r="P118" s="39"/>
      <c r="Q118" s="39"/>
      <c r="R118" s="39"/>
      <c r="S118" s="39"/>
      <c r="T118" s="112" t="str">
        <f>IF(ISBLANK(A118),"",IF(ISNA(VLOOKUP(VLOOKUP($A118,Légende!$H:$J,3,FALSE),NOM_BF1,1,FALSE)),"AJOUTER L'ÉCOLE DANS LA SECTION 1",""))</f>
        <v/>
      </c>
    </row>
    <row r="119" spans="1:20" ht="15.75" x14ac:dyDescent="0.25">
      <c r="A119" s="96"/>
      <c r="B119" s="106"/>
      <c r="C119" s="107"/>
      <c r="D119" s="107"/>
      <c r="E119" s="107"/>
      <c r="F119" s="107"/>
      <c r="G119" s="107"/>
      <c r="H119" s="108"/>
      <c r="I119" s="108"/>
      <c r="J119" s="4"/>
      <c r="K119" s="4"/>
      <c r="L119" s="4"/>
      <c r="M119" s="4"/>
      <c r="N119" s="103" t="str">
        <f>IF(ISNA(VLOOKUP(A119,Légende!$H:$J,3,FALSE)),"",VLOOKUP(A119,Légende!$H:$J,3,FALSE))</f>
        <v/>
      </c>
      <c r="P119" s="39"/>
      <c r="Q119" s="39"/>
      <c r="R119" s="39"/>
      <c r="S119" s="39"/>
      <c r="T119" s="112" t="str">
        <f>IF(ISBLANK(A119),"",IF(ISNA(VLOOKUP(VLOOKUP($A119,Légende!$H:$J,3,FALSE),NOM_BF1,1,FALSE)),"AJOUTER L'ÉCOLE DANS LA SECTION 1",""))</f>
        <v/>
      </c>
    </row>
    <row r="120" spans="1:20" ht="15.75" x14ac:dyDescent="0.25">
      <c r="A120" s="96"/>
      <c r="B120" s="106"/>
      <c r="C120" s="107"/>
      <c r="D120" s="107"/>
      <c r="E120" s="107"/>
      <c r="F120" s="107"/>
      <c r="G120" s="107"/>
      <c r="H120" s="108"/>
      <c r="I120" s="108"/>
      <c r="J120" s="4"/>
      <c r="K120" s="4"/>
      <c r="L120" s="4"/>
      <c r="M120" s="4"/>
      <c r="N120" s="103" t="str">
        <f>IF(ISNA(VLOOKUP(A120,Légende!$H:$J,3,FALSE)),"",VLOOKUP(A120,Légende!$H:$J,3,FALSE))</f>
        <v/>
      </c>
      <c r="P120" s="39"/>
      <c r="Q120" s="39"/>
      <c r="R120" s="39"/>
      <c r="S120" s="39"/>
      <c r="T120" s="112" t="str">
        <f>IF(ISBLANK(A120),"",IF(ISNA(VLOOKUP(VLOOKUP($A120,Légende!$H:$J,3,FALSE),NOM_BF1,1,FALSE)),"AJOUTER L'ÉCOLE DANS LA SECTION 1",""))</f>
        <v/>
      </c>
    </row>
    <row r="121" spans="1:20" ht="15.75" x14ac:dyDescent="0.25">
      <c r="A121" s="96"/>
      <c r="B121" s="106"/>
      <c r="C121" s="107"/>
      <c r="D121" s="107"/>
      <c r="E121" s="107"/>
      <c r="F121" s="107"/>
      <c r="G121" s="107"/>
      <c r="H121" s="108"/>
      <c r="I121" s="108"/>
      <c r="J121" s="4"/>
      <c r="K121" s="4"/>
      <c r="L121" s="4"/>
      <c r="M121" s="4"/>
      <c r="N121" s="103" t="str">
        <f>IF(ISNA(VLOOKUP(A121,Légende!$H:$J,3,FALSE)),"",VLOOKUP(A121,Légende!$H:$J,3,FALSE))</f>
        <v/>
      </c>
      <c r="P121" s="39"/>
      <c r="Q121" s="39"/>
      <c r="R121" s="39"/>
      <c r="S121" s="39"/>
      <c r="T121" s="112" t="str">
        <f>IF(ISBLANK(A121),"",IF(ISNA(VLOOKUP(VLOOKUP($A121,Légende!$H:$J,3,FALSE),NOM_BF1,1,FALSE)),"AJOUTER L'ÉCOLE DANS LA SECTION 1",""))</f>
        <v/>
      </c>
    </row>
    <row r="122" spans="1:20" ht="15.75" x14ac:dyDescent="0.25">
      <c r="A122" s="96"/>
      <c r="B122" s="106"/>
      <c r="C122" s="106"/>
      <c r="D122" s="106"/>
      <c r="E122" s="106"/>
      <c r="F122" s="106"/>
      <c r="G122" s="106"/>
      <c r="H122" s="109"/>
      <c r="I122" s="109"/>
      <c r="J122" s="5"/>
      <c r="K122" s="5"/>
      <c r="L122" s="5"/>
      <c r="M122" s="5"/>
      <c r="N122" s="103" t="str">
        <f>IF(ISNA(VLOOKUP(A122,Légende!$H:$J,3,FALSE)),"",VLOOKUP(A122,Légende!$H:$J,3,FALSE))</f>
        <v/>
      </c>
      <c r="P122" s="39"/>
      <c r="Q122" s="39"/>
      <c r="R122" s="39"/>
      <c r="S122" s="39"/>
      <c r="T122" s="112" t="str">
        <f>IF(ISBLANK(A122),"",IF(ISNA(VLOOKUP(VLOOKUP($A122,Légende!$H:$J,3,FALSE),NOM_BF1,1,FALSE)),"AJOUTER L'ÉCOLE DANS LA SECTION 1",""))</f>
        <v/>
      </c>
    </row>
    <row r="123" spans="1:20" ht="15.75" x14ac:dyDescent="0.25">
      <c r="A123" s="96"/>
      <c r="B123" s="106"/>
      <c r="C123" s="106"/>
      <c r="D123" s="106"/>
      <c r="E123" s="106"/>
      <c r="F123" s="106"/>
      <c r="G123" s="106"/>
      <c r="H123" s="109"/>
      <c r="I123" s="109"/>
      <c r="J123" s="5"/>
      <c r="K123" s="5"/>
      <c r="L123" s="5"/>
      <c r="M123" s="5"/>
      <c r="N123" s="103" t="str">
        <f>IF(ISNA(VLOOKUP(A123,Légende!$H:$J,3,FALSE)),"",VLOOKUP(A123,Légende!$H:$J,3,FALSE))</f>
        <v/>
      </c>
      <c r="P123" s="39"/>
      <c r="Q123" s="39"/>
      <c r="R123" s="39"/>
      <c r="S123" s="39"/>
      <c r="T123" s="112" t="str">
        <f>IF(ISBLANK(A123),"",IF(ISNA(VLOOKUP(VLOOKUP($A123,Légende!$H:$J,3,FALSE),NOM_BF1,1,FALSE)),"AJOUTER L'ÉCOLE DANS LA SECTION 1",""))</f>
        <v/>
      </c>
    </row>
    <row r="124" spans="1:20" ht="15.75" x14ac:dyDescent="0.25">
      <c r="A124" s="96"/>
      <c r="B124" s="106"/>
      <c r="C124" s="106"/>
      <c r="D124" s="106"/>
      <c r="E124" s="106"/>
      <c r="F124" s="106"/>
      <c r="G124" s="106"/>
      <c r="H124" s="109"/>
      <c r="I124" s="109"/>
      <c r="J124" s="5"/>
      <c r="K124" s="5"/>
      <c r="L124" s="5"/>
      <c r="M124" s="5"/>
      <c r="N124" s="103" t="str">
        <f>IF(ISNA(VLOOKUP(A124,Légende!$H:$J,3,FALSE)),"",VLOOKUP(A124,Légende!$H:$J,3,FALSE))</f>
        <v/>
      </c>
      <c r="P124" s="39"/>
      <c r="Q124" s="39"/>
      <c r="R124" s="39"/>
      <c r="S124" s="39"/>
      <c r="T124" s="112" t="str">
        <f>IF(ISBLANK(A124),"",IF(ISNA(VLOOKUP(VLOOKUP($A124,Légende!$H:$J,3,FALSE),NOM_BF1,1,FALSE)),"AJOUTER L'ÉCOLE DANS LA SECTION 1",""))</f>
        <v/>
      </c>
    </row>
    <row r="125" spans="1:20" x14ac:dyDescent="0.2">
      <c r="A125" s="96"/>
      <c r="B125" s="110"/>
      <c r="C125" s="110"/>
      <c r="D125" s="110"/>
      <c r="E125" s="110"/>
      <c r="F125" s="110"/>
      <c r="G125" s="110"/>
      <c r="N125" s="103" t="str">
        <f>IF(ISNA(VLOOKUP(A125,Légende!$H:$J,3,FALSE)),"",VLOOKUP(A125,Légende!$H:$J,3,FALSE))</f>
        <v/>
      </c>
      <c r="P125" s="39"/>
      <c r="Q125" s="39"/>
      <c r="R125" s="39"/>
      <c r="S125" s="39"/>
      <c r="T125" s="112" t="str">
        <f>IF(ISBLANK(A125),"",IF(ISNA(VLOOKUP(VLOOKUP($A125,Légende!$H:$J,3,FALSE),NOM_BF1,1,FALSE)),"AJOUTER L'ÉCOLE DANS LA SECTION 1",""))</f>
        <v/>
      </c>
    </row>
    <row r="126" spans="1:20" x14ac:dyDescent="0.2">
      <c r="A126" s="96"/>
      <c r="N126" s="103" t="str">
        <f>IF(ISNA(VLOOKUP(A126,Légende!$H:$J,3,FALSE)),"",VLOOKUP(A126,Légende!$H:$J,3,FALSE))</f>
        <v/>
      </c>
      <c r="P126" s="39"/>
      <c r="Q126" s="39"/>
      <c r="R126" s="39"/>
      <c r="S126" s="39"/>
      <c r="T126" s="112" t="str">
        <f>IF(ISBLANK(A126),"",IF(ISNA(VLOOKUP(VLOOKUP($A126,Légende!$H:$J,3,FALSE),NOM_BF1,1,FALSE)),"AJOUTER L'ÉCOLE DANS LA SECTION 1",""))</f>
        <v/>
      </c>
    </row>
    <row r="127" spans="1:20" x14ac:dyDescent="0.2">
      <c r="A127" s="96"/>
      <c r="N127" s="103" t="str">
        <f>IF(ISNA(VLOOKUP(A127,Légende!$H:$J,3,FALSE)),"",VLOOKUP(A127,Légende!$H:$J,3,FALSE))</f>
        <v/>
      </c>
      <c r="P127" s="39"/>
      <c r="Q127" s="39"/>
      <c r="R127" s="39"/>
      <c r="S127" s="39"/>
      <c r="T127" s="112" t="str">
        <f>IF(ISBLANK(A127),"",IF(ISNA(VLOOKUP(VLOOKUP($A127,Légende!$H:$J,3,FALSE),NOM_BF1,1,FALSE)),"AJOUTER L'ÉCOLE DANS LA SECTION 1",""))</f>
        <v/>
      </c>
    </row>
    <row r="128" spans="1:20" x14ac:dyDescent="0.2">
      <c r="A128" s="96"/>
      <c r="N128" s="103" t="str">
        <f>IF(ISNA(VLOOKUP(A128,Légende!$H:$J,3,FALSE)),"",VLOOKUP(A128,Légende!$H:$J,3,FALSE))</f>
        <v/>
      </c>
      <c r="P128" s="39"/>
      <c r="Q128" s="39"/>
      <c r="R128" s="39"/>
      <c r="S128" s="39"/>
      <c r="T128" s="112" t="str">
        <f>IF(ISBLANK(A128),"",IF(ISNA(VLOOKUP(VLOOKUP($A128,Légende!$H:$J,3,FALSE),NOM_BF1,1,FALSE)),"AJOUTER L'ÉCOLE DANS LA SECTION 1",""))</f>
        <v/>
      </c>
    </row>
    <row r="129" spans="1:20" x14ac:dyDescent="0.2">
      <c r="A129" s="96"/>
      <c r="N129" s="103" t="str">
        <f>IF(ISNA(VLOOKUP(A129,Légende!$H:$J,3,FALSE)),"",VLOOKUP(A129,Légende!$H:$J,3,FALSE))</f>
        <v/>
      </c>
      <c r="P129" s="39"/>
      <c r="Q129" s="39"/>
      <c r="R129" s="39"/>
      <c r="S129" s="39"/>
      <c r="T129" s="112" t="str">
        <f>IF(ISBLANK(A129),"",IF(ISNA(VLOOKUP(VLOOKUP($A129,Légende!$H:$J,3,FALSE),NOM_BF1,1,FALSE)),"AJOUTER L'ÉCOLE DANS LA SECTION 1",""))</f>
        <v/>
      </c>
    </row>
    <row r="130" spans="1:20" x14ac:dyDescent="0.2">
      <c r="A130" s="96"/>
      <c r="N130" s="103" t="str">
        <f>IF(ISNA(VLOOKUP(A130,Légende!$H:$J,3,FALSE)),"",VLOOKUP(A130,Légende!$H:$J,3,FALSE))</f>
        <v/>
      </c>
      <c r="P130" s="39"/>
      <c r="Q130" s="39"/>
      <c r="R130" s="39"/>
      <c r="S130" s="39"/>
      <c r="T130" s="112" t="str">
        <f>IF(ISBLANK(A130),"",IF(ISNA(VLOOKUP(VLOOKUP($A130,Légende!$H:$J,3,FALSE),NOM_BF1,1,FALSE)),"AJOUTER L'ÉCOLE DANS LA SECTION 1",""))</f>
        <v/>
      </c>
    </row>
    <row r="131" spans="1:20" x14ac:dyDescent="0.2">
      <c r="A131" s="96"/>
      <c r="N131" s="103" t="str">
        <f>IF(ISNA(VLOOKUP(A131,Légende!$H:$J,3,FALSE)),"",VLOOKUP(A131,Légende!$H:$J,3,FALSE))</f>
        <v/>
      </c>
      <c r="P131" s="39"/>
      <c r="Q131" s="39"/>
      <c r="R131" s="39"/>
      <c r="S131" s="39"/>
      <c r="T131" s="112" t="str">
        <f>IF(ISBLANK(A131),"",IF(ISNA(VLOOKUP(VLOOKUP($A131,Légende!$H:$J,3,FALSE),NOM_BF1,1,FALSE)),"AJOUTER L'ÉCOLE DANS LA SECTION 1",""))</f>
        <v/>
      </c>
    </row>
    <row r="132" spans="1:20" x14ac:dyDescent="0.2">
      <c r="A132" s="96"/>
      <c r="N132" s="103" t="str">
        <f>IF(ISNA(VLOOKUP(A132,Légende!$H:$J,3,FALSE)),"",VLOOKUP(A132,Légende!$H:$J,3,FALSE))</f>
        <v/>
      </c>
      <c r="P132" s="39"/>
      <c r="Q132" s="39"/>
      <c r="R132" s="39"/>
      <c r="S132" s="39"/>
      <c r="T132" s="112" t="str">
        <f>IF(ISBLANK(A132),"",IF(ISNA(VLOOKUP(VLOOKUP($A132,Légende!$H:$J,3,FALSE),NOM_BF1,1,FALSE)),"AJOUTER L'ÉCOLE DANS LA SECTION 1",""))</f>
        <v/>
      </c>
    </row>
    <row r="133" spans="1:20" x14ac:dyDescent="0.2">
      <c r="A133" s="96"/>
      <c r="N133" s="103" t="str">
        <f>IF(ISNA(VLOOKUP(A133,Légende!$H:$J,3,FALSE)),"",VLOOKUP(A133,Légende!$H:$J,3,FALSE))</f>
        <v/>
      </c>
      <c r="P133" s="39"/>
      <c r="Q133" s="39"/>
      <c r="R133" s="39"/>
      <c r="S133" s="39"/>
      <c r="T133" s="112" t="str">
        <f>IF(ISBLANK(A133),"",IF(ISNA(VLOOKUP(VLOOKUP($A133,Légende!$H:$J,3,FALSE),NOM_BF1,1,FALSE)),"AJOUTER L'ÉCOLE DANS LA SECTION 1",""))</f>
        <v/>
      </c>
    </row>
    <row r="134" spans="1:20" x14ac:dyDescent="0.2">
      <c r="A134" s="96"/>
      <c r="N134" s="103" t="str">
        <f>IF(ISNA(VLOOKUP(A134,Légende!$H:$J,3,FALSE)),"",VLOOKUP(A134,Légende!$H:$J,3,FALSE))</f>
        <v/>
      </c>
      <c r="P134" s="39"/>
      <c r="Q134" s="39"/>
      <c r="R134" s="39"/>
      <c r="S134" s="39"/>
      <c r="T134" s="112" t="str">
        <f>IF(ISBLANK(A134),"",IF(ISNA(VLOOKUP(VLOOKUP($A134,Légende!$H:$J,3,FALSE),NOM_BF1,1,FALSE)),"AJOUTER L'ÉCOLE DANS LA SECTION 1",""))</f>
        <v/>
      </c>
    </row>
    <row r="135" spans="1:20" x14ac:dyDescent="0.2">
      <c r="A135" s="96"/>
      <c r="N135" s="103" t="str">
        <f>IF(ISNA(VLOOKUP(A135,Légende!$H:$J,3,FALSE)),"",VLOOKUP(A135,Légende!$H:$J,3,FALSE))</f>
        <v/>
      </c>
      <c r="P135" s="39"/>
      <c r="Q135" s="39"/>
      <c r="R135" s="39"/>
      <c r="S135" s="39"/>
      <c r="T135" s="112" t="str">
        <f>IF(ISBLANK(A135),"",IF(ISNA(VLOOKUP(VLOOKUP($A135,Légende!$H:$J,3,FALSE),NOM_BF1,1,FALSE)),"AJOUTER L'ÉCOLE DANS LA SECTION 1",""))</f>
        <v/>
      </c>
    </row>
    <row r="136" spans="1:20" x14ac:dyDescent="0.2">
      <c r="A136" s="96"/>
      <c r="N136" s="103" t="str">
        <f>IF(ISNA(VLOOKUP(A136,Légende!$H:$J,3,FALSE)),"",VLOOKUP(A136,Légende!$H:$J,3,FALSE))</f>
        <v/>
      </c>
      <c r="P136" s="39"/>
      <c r="Q136" s="39"/>
      <c r="R136" s="39"/>
      <c r="S136" s="39"/>
      <c r="T136" s="112" t="str">
        <f>IF(ISBLANK(A136),"",IF(ISNA(VLOOKUP(VLOOKUP($A136,Légende!$H:$J,3,FALSE),NOM_BF1,1,FALSE)),"AJOUTER L'ÉCOLE DANS LA SECTION 1",""))</f>
        <v/>
      </c>
    </row>
    <row r="137" spans="1:20" x14ac:dyDescent="0.2">
      <c r="A137" s="96"/>
      <c r="N137" s="103" t="str">
        <f>IF(ISNA(VLOOKUP(A137,Légende!$H:$J,3,FALSE)),"",VLOOKUP(A137,Légende!$H:$J,3,FALSE))</f>
        <v/>
      </c>
      <c r="P137" s="39"/>
      <c r="Q137" s="39"/>
      <c r="R137" s="39"/>
      <c r="S137" s="39"/>
      <c r="T137" s="112" t="str">
        <f>IF(ISBLANK(A137),"",IF(ISNA(VLOOKUP(VLOOKUP($A137,Légende!$H:$J,3,FALSE),NOM_BF1,1,FALSE)),"AJOUTER L'ÉCOLE DANS LA SECTION 1",""))</f>
        <v/>
      </c>
    </row>
    <row r="138" spans="1:20" x14ac:dyDescent="0.2">
      <c r="A138" s="96"/>
      <c r="N138" s="103" t="str">
        <f>IF(ISNA(VLOOKUP(A138,Légende!$H:$J,3,FALSE)),"",VLOOKUP(A138,Légende!$H:$J,3,FALSE))</f>
        <v/>
      </c>
      <c r="T138" s="112" t="str">
        <f>IF(ISBLANK(A138),"",IF(ISNA(VLOOKUP(VLOOKUP($A138,Légende!$H:$J,3,FALSE),NOM_BF1,1,FALSE)),"AJOUTER L'ÉCOLE DANS LA SECTION 1",""))</f>
        <v/>
      </c>
    </row>
    <row r="139" spans="1:20" x14ac:dyDescent="0.2">
      <c r="A139" s="96"/>
      <c r="N139" s="103" t="str">
        <f>IF(ISNA(VLOOKUP(A139,Légende!$H:$J,3,FALSE)),"",VLOOKUP(A139,Légende!$H:$J,3,FALSE))</f>
        <v/>
      </c>
      <c r="T139" s="112" t="str">
        <f>IF(ISBLANK(A139),"",IF(ISNA(VLOOKUP(VLOOKUP($A139,Légende!$H:$J,3,FALSE),NOM_BF1,1,FALSE)),"AJOUTER L'ÉCOLE DANS LA SECTION 1",""))</f>
        <v/>
      </c>
    </row>
    <row r="140" spans="1:20" x14ac:dyDescent="0.2">
      <c r="A140" s="96"/>
      <c r="N140" s="103" t="str">
        <f>IF(ISNA(VLOOKUP(A140,Légende!$H:$J,3,FALSE)),"",VLOOKUP(A140,Légende!$H:$J,3,FALSE))</f>
        <v/>
      </c>
      <c r="T140" s="112" t="str">
        <f>IF(ISBLANK(A140),"",IF(ISNA(VLOOKUP(VLOOKUP($A140,Légende!$H:$J,3,FALSE),NOM_BF1,1,FALSE)),"AJOUTER L'ÉCOLE DANS LA SECTION 1",""))</f>
        <v/>
      </c>
    </row>
    <row r="141" spans="1:20" x14ac:dyDescent="0.2">
      <c r="A141" s="96"/>
      <c r="N141" s="103" t="str">
        <f>IF(ISNA(VLOOKUP(A141,Légende!$H:$J,3,FALSE)),"",VLOOKUP(A141,Légende!$H:$J,3,FALSE))</f>
        <v/>
      </c>
      <c r="T141" s="112" t="str">
        <f>IF(ISBLANK(A141),"",IF(ISNA(VLOOKUP(VLOOKUP($A141,Légende!$H:$J,3,FALSE),NOM_BF1,1,FALSE)),"AJOUTER L'ÉCOLE DANS LA SECTION 1",""))</f>
        <v/>
      </c>
    </row>
    <row r="142" spans="1:20" x14ac:dyDescent="0.2">
      <c r="A142" s="96"/>
      <c r="N142" s="103" t="str">
        <f>IF(ISNA(VLOOKUP(A142,Légende!$H:$J,3,FALSE)),"",VLOOKUP(A142,Légende!$H:$J,3,FALSE))</f>
        <v/>
      </c>
      <c r="T142" s="112" t="str">
        <f>IF(ISBLANK(A142),"",IF(ISNA(VLOOKUP(VLOOKUP($A142,Légende!$H:$J,3,FALSE),NOM_BF1,1,FALSE)),"AJOUTER L'ÉCOLE DANS LA SECTION 1",""))</f>
        <v/>
      </c>
    </row>
    <row r="143" spans="1:20" x14ac:dyDescent="0.2">
      <c r="A143" s="96"/>
      <c r="N143" s="103" t="str">
        <f>IF(ISNA(VLOOKUP(A143,Légende!$H:$J,3,FALSE)),"",VLOOKUP(A143,Légende!$H:$J,3,FALSE))</f>
        <v/>
      </c>
      <c r="T143" s="112" t="str">
        <f>IF(ISBLANK(A143),"",IF(ISNA(VLOOKUP(VLOOKUP($A143,Légende!$H:$J,3,FALSE),NOM_BF1,1,FALSE)),"AJOUTER L'ÉCOLE DANS LA SECTION 1",""))</f>
        <v/>
      </c>
    </row>
    <row r="144" spans="1:20" x14ac:dyDescent="0.2">
      <c r="A144" s="96"/>
      <c r="N144" s="103" t="str">
        <f>IF(ISNA(VLOOKUP(A144,Légende!$H:$J,3,FALSE)),"",VLOOKUP(A144,Légende!$H:$J,3,FALSE))</f>
        <v/>
      </c>
      <c r="T144" s="112" t="str">
        <f>IF(ISBLANK(A144),"",IF(ISNA(VLOOKUP(VLOOKUP($A144,Légende!$H:$J,3,FALSE),NOM_BF1,1,FALSE)),"AJOUTER L'ÉCOLE DANS LA SECTION 1",""))</f>
        <v/>
      </c>
    </row>
    <row r="145" spans="1:20" x14ac:dyDescent="0.2">
      <c r="A145" s="96"/>
      <c r="N145" s="103" t="str">
        <f>IF(ISNA(VLOOKUP(A145,Légende!$H:$J,3,FALSE)),"",VLOOKUP(A145,Légende!$H:$J,3,FALSE))</f>
        <v/>
      </c>
      <c r="T145" s="112" t="str">
        <f>IF(ISBLANK(A145),"",IF(ISNA(VLOOKUP(VLOOKUP($A145,Légende!$H:$J,3,FALSE),NOM_BF1,1,FALSE)),"AJOUTER L'ÉCOLE DANS LA SECTION 1",""))</f>
        <v/>
      </c>
    </row>
    <row r="146" spans="1:20" x14ac:dyDescent="0.2">
      <c r="A146" s="96"/>
      <c r="N146" s="103" t="str">
        <f>IF(ISNA(VLOOKUP(A146,Légende!$H:$J,3,FALSE)),"",VLOOKUP(A146,Légende!$H:$J,3,FALSE))</f>
        <v/>
      </c>
      <c r="T146" s="112" t="str">
        <f>IF(ISBLANK(A146),"",IF(ISNA(VLOOKUP(VLOOKUP($A146,Légende!$H:$J,3,FALSE),NOM_BF1,1,FALSE)),"AJOUTER L'ÉCOLE DANS LA SECTION 1",""))</f>
        <v/>
      </c>
    </row>
    <row r="147" spans="1:20" x14ac:dyDescent="0.2">
      <c r="A147" s="96"/>
      <c r="N147" s="103" t="str">
        <f>IF(ISNA(VLOOKUP(A147,Légende!$H:$J,3,FALSE)),"",VLOOKUP(A147,Légende!$H:$J,3,FALSE))</f>
        <v/>
      </c>
      <c r="T147" s="112" t="str">
        <f>IF(ISBLANK(A147),"",IF(ISNA(VLOOKUP(VLOOKUP($A147,Légende!$H:$J,3,FALSE),NOM_BF1,1,FALSE)),"AJOUTER L'ÉCOLE DANS LA SECTION 1",""))</f>
        <v/>
      </c>
    </row>
    <row r="148" spans="1:20" x14ac:dyDescent="0.2">
      <c r="A148" s="96"/>
      <c r="N148" s="103" t="str">
        <f>IF(ISNA(VLOOKUP(A148,Légende!$H:$J,3,FALSE)),"",VLOOKUP(A148,Légende!$H:$J,3,FALSE))</f>
        <v/>
      </c>
      <c r="T148" s="112" t="str">
        <f>IF(ISBLANK(A148),"",IF(ISNA(VLOOKUP(VLOOKUP($A148,Légende!$H:$J,3,FALSE),NOM_BF1,1,FALSE)),"AJOUTER L'ÉCOLE DANS LA SECTION 1",""))</f>
        <v/>
      </c>
    </row>
    <row r="149" spans="1:20" x14ac:dyDescent="0.2">
      <c r="A149" s="96"/>
      <c r="N149" s="103" t="str">
        <f>IF(ISNA(VLOOKUP(A149,Légende!$H:$J,3,FALSE)),"",VLOOKUP(A149,Légende!$H:$J,3,FALSE))</f>
        <v/>
      </c>
      <c r="T149" s="112" t="str">
        <f>IF(ISBLANK(A149),"",IF(ISNA(VLOOKUP(VLOOKUP($A149,Légende!$H:$J,3,FALSE),NOM_BF1,1,FALSE)),"AJOUTER L'ÉCOLE DANS LA SECTION 1",""))</f>
        <v/>
      </c>
    </row>
    <row r="150" spans="1:20" x14ac:dyDescent="0.2">
      <c r="A150" s="96"/>
      <c r="N150" s="103" t="str">
        <f>IF(ISNA(VLOOKUP(A150,Légende!$H:$J,3,FALSE)),"",VLOOKUP(A150,Légende!$H:$J,3,FALSE))</f>
        <v/>
      </c>
      <c r="T150" s="112" t="str">
        <f>IF(ISBLANK(A150),"",IF(ISNA(VLOOKUP(VLOOKUP($A150,Légende!$H:$J,3,FALSE),NOM_BF1,1,FALSE)),"AJOUTER L'ÉCOLE DANS LA SECTION 1",""))</f>
        <v/>
      </c>
    </row>
    <row r="151" spans="1:20" x14ac:dyDescent="0.2">
      <c r="A151" s="96"/>
    </row>
    <row r="152" spans="1:20" x14ac:dyDescent="0.2">
      <c r="A152" s="96"/>
    </row>
    <row r="153" spans="1:20" x14ac:dyDescent="0.2">
      <c r="A153" s="96"/>
    </row>
    <row r="154" spans="1:20" x14ac:dyDescent="0.2">
      <c r="A154" s="96"/>
    </row>
    <row r="155" spans="1:20" x14ac:dyDescent="0.2">
      <c r="A155" s="96"/>
    </row>
    <row r="156" spans="1:20" x14ac:dyDescent="0.2">
      <c r="A156" s="96"/>
    </row>
    <row r="157" spans="1:20" x14ac:dyDescent="0.2">
      <c r="A157" s="96"/>
    </row>
    <row r="158" spans="1:20" x14ac:dyDescent="0.2">
      <c r="A158" s="96"/>
    </row>
    <row r="159" spans="1:20" x14ac:dyDescent="0.2">
      <c r="A159" s="96"/>
    </row>
    <row r="160" spans="1:20" x14ac:dyDescent="0.2">
      <c r="A160" s="96"/>
    </row>
    <row r="161" spans="1:1" x14ac:dyDescent="0.2">
      <c r="A161" s="96"/>
    </row>
    <row r="162" spans="1:1" x14ac:dyDescent="0.2">
      <c r="A162" s="96"/>
    </row>
    <row r="163" spans="1:1" x14ac:dyDescent="0.2">
      <c r="A163" s="96"/>
    </row>
    <row r="164" spans="1:1" x14ac:dyDescent="0.2">
      <c r="A164" s="96"/>
    </row>
    <row r="165" spans="1:1" x14ac:dyDescent="0.2">
      <c r="A165" s="96"/>
    </row>
    <row r="166" spans="1:1" x14ac:dyDescent="0.2">
      <c r="A166" s="96"/>
    </row>
    <row r="167" spans="1:1" x14ac:dyDescent="0.2">
      <c r="A167" s="96"/>
    </row>
    <row r="168" spans="1:1" x14ac:dyDescent="0.2">
      <c r="A168" s="96"/>
    </row>
    <row r="169" spans="1:1" x14ac:dyDescent="0.2">
      <c r="A169" s="96"/>
    </row>
    <row r="170" spans="1:1" x14ac:dyDescent="0.2">
      <c r="A170" s="96"/>
    </row>
    <row r="171" spans="1:1" x14ac:dyDescent="0.2">
      <c r="A171" s="96"/>
    </row>
    <row r="172" spans="1:1" x14ac:dyDescent="0.2">
      <c r="A172" s="96"/>
    </row>
    <row r="173" spans="1:1" x14ac:dyDescent="0.2">
      <c r="A173" s="96"/>
    </row>
    <row r="174" spans="1:1" x14ac:dyDescent="0.2">
      <c r="A174" s="96"/>
    </row>
    <row r="175" spans="1:1" x14ac:dyDescent="0.2">
      <c r="A175" s="96"/>
    </row>
    <row r="176" spans="1:1" x14ac:dyDescent="0.2">
      <c r="A176" s="96"/>
    </row>
    <row r="177" spans="1:1" x14ac:dyDescent="0.2">
      <c r="A177" s="96"/>
    </row>
    <row r="178" spans="1:1" x14ac:dyDescent="0.2">
      <c r="A178" s="96"/>
    </row>
    <row r="179" spans="1:1" x14ac:dyDescent="0.2">
      <c r="A179" s="96"/>
    </row>
    <row r="180" spans="1:1" x14ac:dyDescent="0.2">
      <c r="A180" s="96"/>
    </row>
    <row r="181" spans="1:1" x14ac:dyDescent="0.2">
      <c r="A181" s="96"/>
    </row>
    <row r="182" spans="1:1" x14ac:dyDescent="0.2">
      <c r="A182" s="96"/>
    </row>
    <row r="183" spans="1:1" x14ac:dyDescent="0.2">
      <c r="A183" s="96"/>
    </row>
    <row r="184" spans="1:1" x14ac:dyDescent="0.2">
      <c r="A184" s="96"/>
    </row>
    <row r="185" spans="1:1" x14ac:dyDescent="0.2">
      <c r="A185" s="96"/>
    </row>
    <row r="186" spans="1:1" x14ac:dyDescent="0.2">
      <c r="A186" s="96"/>
    </row>
    <row r="187" spans="1:1" x14ac:dyDescent="0.2">
      <c r="A187" s="96"/>
    </row>
    <row r="188" spans="1:1" x14ac:dyDescent="0.2">
      <c r="A188" s="96"/>
    </row>
    <row r="189" spans="1:1" x14ac:dyDescent="0.2">
      <c r="A189" s="96"/>
    </row>
    <row r="190" spans="1:1" x14ac:dyDescent="0.2">
      <c r="A190" s="96"/>
    </row>
    <row r="191" spans="1:1" x14ac:dyDescent="0.2">
      <c r="A191" s="96"/>
    </row>
    <row r="192" spans="1:1" x14ac:dyDescent="0.2">
      <c r="A192" s="96"/>
    </row>
    <row r="193" spans="1:1" x14ac:dyDescent="0.2">
      <c r="A193" s="96"/>
    </row>
    <row r="194" spans="1:1" x14ac:dyDescent="0.2">
      <c r="A194" s="96"/>
    </row>
    <row r="195" spans="1:1" x14ac:dyDescent="0.2">
      <c r="A195" s="96"/>
    </row>
    <row r="196" spans="1:1" x14ac:dyDescent="0.2">
      <c r="A196" s="96"/>
    </row>
    <row r="197" spans="1:1" x14ac:dyDescent="0.2">
      <c r="A197" s="96"/>
    </row>
    <row r="198" spans="1:1" x14ac:dyDescent="0.2">
      <c r="A198" s="96"/>
    </row>
    <row r="199" spans="1:1" x14ac:dyDescent="0.2">
      <c r="A199" s="96"/>
    </row>
    <row r="200" spans="1:1" x14ac:dyDescent="0.2">
      <c r="A200" s="96"/>
    </row>
    <row r="201" spans="1:1" x14ac:dyDescent="0.2">
      <c r="A201" s="96"/>
    </row>
    <row r="202" spans="1:1" x14ac:dyDescent="0.2">
      <c r="A202" s="96"/>
    </row>
    <row r="203" spans="1:1" x14ac:dyDescent="0.2">
      <c r="A203" s="96"/>
    </row>
    <row r="204" spans="1:1" x14ac:dyDescent="0.2">
      <c r="A204" s="96"/>
    </row>
    <row r="205" spans="1:1" x14ac:dyDescent="0.2">
      <c r="A205" s="96"/>
    </row>
    <row r="206" spans="1:1" x14ac:dyDescent="0.2">
      <c r="A206" s="96"/>
    </row>
    <row r="207" spans="1:1" x14ac:dyDescent="0.2">
      <c r="A207" s="96"/>
    </row>
    <row r="208" spans="1:1" x14ac:dyDescent="0.2">
      <c r="A208" s="96"/>
    </row>
    <row r="209" spans="1:1" x14ac:dyDescent="0.2">
      <c r="A209" s="96"/>
    </row>
    <row r="210" spans="1:1" x14ac:dyDescent="0.2">
      <c r="A210" s="96"/>
    </row>
    <row r="211" spans="1:1" x14ac:dyDescent="0.2">
      <c r="A211" s="96"/>
    </row>
    <row r="212" spans="1:1" x14ac:dyDescent="0.2">
      <c r="A212" s="96"/>
    </row>
    <row r="213" spans="1:1" x14ac:dyDescent="0.2">
      <c r="A213" s="96"/>
    </row>
    <row r="214" spans="1:1" x14ac:dyDescent="0.2">
      <c r="A214" s="96"/>
    </row>
    <row r="215" spans="1:1" x14ac:dyDescent="0.2">
      <c r="A215" s="96"/>
    </row>
    <row r="216" spans="1:1" x14ac:dyDescent="0.2">
      <c r="A216" s="96"/>
    </row>
    <row r="217" spans="1:1" x14ac:dyDescent="0.2">
      <c r="A217" s="96"/>
    </row>
    <row r="218" spans="1:1" x14ac:dyDescent="0.2">
      <c r="A218" s="96"/>
    </row>
    <row r="219" spans="1:1" x14ac:dyDescent="0.2">
      <c r="A219" s="96"/>
    </row>
    <row r="220" spans="1:1" x14ac:dyDescent="0.2">
      <c r="A220" s="96"/>
    </row>
    <row r="221" spans="1:1" x14ac:dyDescent="0.2">
      <c r="A221" s="96"/>
    </row>
    <row r="222" spans="1:1" x14ac:dyDescent="0.2">
      <c r="A222" s="96"/>
    </row>
    <row r="223" spans="1:1" x14ac:dyDescent="0.2">
      <c r="A223" s="96"/>
    </row>
    <row r="224" spans="1:1" x14ac:dyDescent="0.2">
      <c r="A224" s="96"/>
    </row>
    <row r="225" spans="1:1" x14ac:dyDescent="0.2">
      <c r="A225" s="96"/>
    </row>
    <row r="226" spans="1:1" x14ac:dyDescent="0.2">
      <c r="A226" s="96"/>
    </row>
    <row r="227" spans="1:1" x14ac:dyDescent="0.2">
      <c r="A227" s="96"/>
    </row>
    <row r="228" spans="1:1" x14ac:dyDescent="0.2">
      <c r="A228" s="96"/>
    </row>
    <row r="229" spans="1:1" x14ac:dyDescent="0.2">
      <c r="A229" s="96"/>
    </row>
    <row r="230" spans="1:1" x14ac:dyDescent="0.2">
      <c r="A230" s="96"/>
    </row>
    <row r="231" spans="1:1" x14ac:dyDescent="0.2">
      <c r="A231" s="96"/>
    </row>
    <row r="232" spans="1:1" x14ac:dyDescent="0.2">
      <c r="A232" s="96"/>
    </row>
    <row r="233" spans="1:1" x14ac:dyDescent="0.2">
      <c r="A233" s="96"/>
    </row>
    <row r="234" spans="1:1" x14ac:dyDescent="0.2">
      <c r="A234" s="96"/>
    </row>
    <row r="235" spans="1:1" x14ac:dyDescent="0.2">
      <c r="A235" s="96"/>
    </row>
    <row r="236" spans="1:1" x14ac:dyDescent="0.2">
      <c r="A236" s="96"/>
    </row>
    <row r="237" spans="1:1" x14ac:dyDescent="0.2">
      <c r="A237" s="96"/>
    </row>
    <row r="238" spans="1:1" x14ac:dyDescent="0.2">
      <c r="A238" s="96"/>
    </row>
    <row r="239" spans="1:1" x14ac:dyDescent="0.2">
      <c r="A239" s="96"/>
    </row>
  </sheetData>
  <autoFilter ref="A4:S24" xr:uid="{00000000-0009-0000-0000-000002000000}">
    <sortState xmlns:xlrd2="http://schemas.microsoft.com/office/spreadsheetml/2017/richdata2" ref="A5:AA24">
      <sortCondition ref="S4"/>
    </sortState>
  </autoFilter>
  <sortState xmlns:xlrd2="http://schemas.microsoft.com/office/spreadsheetml/2017/richdata2" ref="A5:V30">
    <sortCondition descending="1" ref="M5:M30"/>
  </sortState>
  <mergeCells count="12">
    <mergeCell ref="I1:I2"/>
    <mergeCell ref="A1:A2"/>
    <mergeCell ref="S1:S2"/>
    <mergeCell ref="P1:R2"/>
    <mergeCell ref="J1:L2"/>
    <mergeCell ref="M1:M2"/>
    <mergeCell ref="B1:B2"/>
    <mergeCell ref="N1:N3"/>
    <mergeCell ref="C1:C2"/>
    <mergeCell ref="D1:E2"/>
    <mergeCell ref="F1:F2"/>
    <mergeCell ref="G1:H2"/>
  </mergeCells>
  <phoneticPr fontId="0" type="noConversion"/>
  <conditionalFormatting sqref="B31">
    <cfRule type="expression" dxfId="112" priority="8" stopIfTrue="1">
      <formula>$A31=$A$1</formula>
    </cfRule>
  </conditionalFormatting>
  <conditionalFormatting sqref="C5:M5 A6:O24 C25:M30 A31 C31:S31 A32:S160">
    <cfRule type="expression" dxfId="111" priority="33">
      <formula>$A5=$A$1</formula>
    </cfRule>
  </conditionalFormatting>
  <conditionalFormatting sqref="P5:S30 A5:B5 N5 A25:B30 N25:N30">
    <cfRule type="expression" dxfId="110" priority="10" stopIfTrue="1">
      <formula>$A5=$A$1</formula>
    </cfRule>
  </conditionalFormatting>
  <conditionalFormatting sqref="P5:S30">
    <cfRule type="expression" dxfId="109" priority="2" stopIfTrue="1">
      <formula>$M5&lt;&gt;""</formula>
    </cfRule>
  </conditionalFormatting>
  <conditionalFormatting sqref="P31:S160">
    <cfRule type="expression" dxfId="108" priority="48" stopIfTrue="1">
      <formula>$M31&lt;&gt;""</formula>
    </cfRule>
  </conditionalFormatting>
  <pageMargins left="0.25" right="0.25" top="0.18" bottom="0.47" header="7.0000000000000007E-2" footer="0.4921259845"/>
  <pageSetup scale="7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Z62"/>
  <sheetViews>
    <sheetView zoomScaleNormal="100" zoomScaleSheetLayoutView="40" workbookViewId="0">
      <pane xSplit="1" ySplit="3" topLeftCell="B4" activePane="bottomRight" state="frozen"/>
      <selection activeCell="R1" sqref="R1:U2"/>
      <selection pane="topRight" activeCell="R1" sqref="R1:U2"/>
      <selection pane="bottomLeft" activeCell="R1" sqref="R1:U2"/>
      <selection pane="bottomRight" activeCell="G45" sqref="G45"/>
    </sheetView>
  </sheetViews>
  <sheetFormatPr baseColWidth="10" defaultRowHeight="15" x14ac:dyDescent="0.2"/>
  <cols>
    <col min="1" max="1" width="6.140625" customWidth="1"/>
    <col min="2" max="2" width="29.85546875" customWidth="1"/>
    <col min="3" max="9" width="5.7109375" customWidth="1"/>
    <col min="10" max="12" width="5" customWidth="1"/>
    <col min="13" max="13" width="5.140625" customWidth="1"/>
    <col min="14" max="14" width="20.28515625" style="120" customWidth="1"/>
    <col min="15" max="15" width="1.5703125" style="1" hidden="1" customWidth="1"/>
    <col min="16" max="16" width="3.85546875" customWidth="1"/>
    <col min="17" max="18" width="3.7109375" customWidth="1"/>
    <col min="19" max="19" width="4.140625" customWidth="1"/>
    <col min="20" max="20" width="0" style="72" hidden="1" customWidth="1"/>
    <col min="25" max="26" width="0" hidden="1" customWidth="1"/>
  </cols>
  <sheetData>
    <row r="1" spans="1:26" ht="15.75" customHeight="1" thickTop="1" x14ac:dyDescent="0.2">
      <c r="A1" s="291" t="str">
        <f>IF(ISNA(VLOOKUP("x",Légende!$G$3:$I$30,2,FALSE)),"",VLOOKUP("x",Légende!$G$3:$I$30,2,FALSE))</f>
        <v/>
      </c>
      <c r="B1" s="281" t="s">
        <v>73</v>
      </c>
      <c r="C1" s="281" t="s">
        <v>9</v>
      </c>
      <c r="D1" s="275" t="s">
        <v>365</v>
      </c>
      <c r="E1" s="277"/>
      <c r="F1" s="281" t="s">
        <v>11</v>
      </c>
      <c r="G1" s="275" t="s">
        <v>386</v>
      </c>
      <c r="H1" s="277"/>
      <c r="I1" s="281" t="s">
        <v>13</v>
      </c>
      <c r="J1" s="281" t="s">
        <v>14</v>
      </c>
      <c r="K1" s="281"/>
      <c r="L1" s="281"/>
      <c r="M1" s="293">
        <f>SUM(M5:M977)</f>
        <v>1124</v>
      </c>
      <c r="N1" s="281" t="s">
        <v>42</v>
      </c>
      <c r="P1" s="281" t="s">
        <v>170</v>
      </c>
      <c r="Q1" s="281"/>
      <c r="R1" s="281"/>
      <c r="S1" s="281"/>
      <c r="U1" s="292"/>
    </row>
    <row r="2" spans="1:26" ht="15.75" customHeight="1" thickBot="1" x14ac:dyDescent="0.25">
      <c r="A2" s="291"/>
      <c r="B2" s="282"/>
      <c r="C2" s="286"/>
      <c r="D2" s="278"/>
      <c r="E2" s="280"/>
      <c r="F2" s="286"/>
      <c r="G2" s="278"/>
      <c r="H2" s="280"/>
      <c r="I2" s="286"/>
      <c r="J2" s="286"/>
      <c r="K2" s="286"/>
      <c r="L2" s="286"/>
      <c r="M2" s="294"/>
      <c r="N2" s="282"/>
      <c r="P2" s="286"/>
      <c r="Q2" s="286"/>
      <c r="R2" s="286"/>
      <c r="S2" s="286"/>
      <c r="U2" s="292"/>
    </row>
    <row r="3" spans="1:26" ht="16.5" thickBot="1" x14ac:dyDescent="0.3">
      <c r="A3" s="39" t="s">
        <v>91</v>
      </c>
      <c r="B3" s="196" t="s">
        <v>0</v>
      </c>
      <c r="C3" s="197" t="s">
        <v>1</v>
      </c>
      <c r="D3" s="198" t="s">
        <v>2</v>
      </c>
      <c r="E3" s="199" t="s">
        <v>3</v>
      </c>
      <c r="F3" s="197" t="s">
        <v>1</v>
      </c>
      <c r="G3" s="198" t="s">
        <v>2</v>
      </c>
      <c r="H3" s="199" t="s">
        <v>3</v>
      </c>
      <c r="I3" s="197" t="s">
        <v>1</v>
      </c>
      <c r="J3" s="192" t="s">
        <v>1</v>
      </c>
      <c r="K3" s="193" t="s">
        <v>2</v>
      </c>
      <c r="L3" s="194" t="s">
        <v>3</v>
      </c>
      <c r="M3" s="195" t="s">
        <v>4</v>
      </c>
      <c r="N3" s="286" t="s">
        <v>42</v>
      </c>
      <c r="O3" s="15"/>
      <c r="P3" s="192" t="s">
        <v>1</v>
      </c>
      <c r="Q3" s="193" t="s">
        <v>2</v>
      </c>
      <c r="R3" s="194" t="s">
        <v>3</v>
      </c>
      <c r="S3" s="195" t="s">
        <v>4</v>
      </c>
      <c r="U3" s="292"/>
    </row>
    <row r="4" spans="1:26" ht="15.75" x14ac:dyDescent="0.25">
      <c r="B4" s="26"/>
      <c r="C4" s="182"/>
      <c r="D4" s="27"/>
      <c r="E4" s="27"/>
      <c r="F4" s="182"/>
      <c r="G4" s="27"/>
      <c r="H4" s="27"/>
      <c r="I4" s="182"/>
      <c r="J4" s="29"/>
      <c r="K4" s="29"/>
      <c r="L4" s="29"/>
      <c r="M4" s="29"/>
      <c r="N4" s="103"/>
      <c r="O4" s="15"/>
    </row>
    <row r="5" spans="1:26" ht="15.75" x14ac:dyDescent="0.25">
      <c r="A5" s="96" t="s">
        <v>86</v>
      </c>
      <c r="B5" s="97" t="s">
        <v>488</v>
      </c>
      <c r="C5" s="180">
        <v>60</v>
      </c>
      <c r="D5" s="178"/>
      <c r="E5" s="180"/>
      <c r="F5" s="180"/>
      <c r="G5" s="178"/>
      <c r="H5" s="180"/>
      <c r="I5" s="180"/>
      <c r="J5" s="71">
        <f t="shared" ref="J5:J36" si="0">SUM(C5)+F5+I5</f>
        <v>60</v>
      </c>
      <c r="K5" s="71">
        <f t="shared" ref="K5:K36" si="1">SUM(D5)+G5</f>
        <v>0</v>
      </c>
      <c r="L5" s="71">
        <f t="shared" ref="L5:L36" si="2">SUM(E5)+H5</f>
        <v>0</v>
      </c>
      <c r="M5" s="70">
        <f t="shared" ref="M5:M36" si="3">SUM(J5)+K5+L5</f>
        <v>60</v>
      </c>
      <c r="N5" s="103" t="str">
        <f>IF(ISNA(VLOOKUP(A5,Légende!$H:$J,3,FALSE)),"",VLOOKUP(A5,Légende!$H:$J,3,FALSE))</f>
        <v>SÉM. SHERBROOKE</v>
      </c>
      <c r="O5" s="15"/>
      <c r="P5" s="103">
        <f t="shared" ref="P5:P11" si="4">IF(OR($J5="",$J5=0),"",RANK($J5,$J$5:$J$62,0))</f>
        <v>1</v>
      </c>
      <c r="Q5" s="103" t="str">
        <f t="shared" ref="Q5:Q11" si="5">IF(OR($K5="",$K5=0),"",RANK($K5,$K$5:$K$62,0))</f>
        <v/>
      </c>
      <c r="R5" s="103" t="str">
        <f t="shared" ref="R5:R11" si="6">IF(OR($L5="",$L5=0),"",RANK($L5,$L$5:$L$62,0))</f>
        <v/>
      </c>
      <c r="S5" s="103">
        <f t="shared" ref="S5:S11" si="7">IF(OR($M5="",$M5=0),"",RANK($M5,$M$5:$M$62,0))</f>
        <v>1</v>
      </c>
      <c r="T5" s="112" t="str">
        <f>IF(ISBLANK(A5),"",IF(ISNA(VLOOKUP(VLOOKUP($A5,Légende!$H:$J,3,FALSE),NOM_BM1,1,FALSE)),"AJOUTER L'ÉCOLE DANS LA SECTION 1",""))</f>
        <v/>
      </c>
      <c r="V5" t="str">
        <f>IF(N5=VLOOKUP(N5,Estrie!$P$6:$P$22,1,FALSE),"OK","ATTENTION")</f>
        <v>OK</v>
      </c>
      <c r="Y5" s="12" t="s">
        <v>99</v>
      </c>
      <c r="Z5" s="145">
        <f>SUMIF(N:N,Y5,M:M)</f>
        <v>237</v>
      </c>
    </row>
    <row r="6" spans="1:26" ht="15.75" x14ac:dyDescent="0.25">
      <c r="A6" s="96" t="s">
        <v>23</v>
      </c>
      <c r="B6" s="97" t="s">
        <v>413</v>
      </c>
      <c r="C6" s="180">
        <v>57</v>
      </c>
      <c r="D6" s="178"/>
      <c r="E6" s="180"/>
      <c r="F6" s="180"/>
      <c r="G6" s="178"/>
      <c r="H6" s="180"/>
      <c r="I6" s="180"/>
      <c r="J6" s="71">
        <f t="shared" si="0"/>
        <v>57</v>
      </c>
      <c r="K6" s="71">
        <f t="shared" si="1"/>
        <v>0</v>
      </c>
      <c r="L6" s="71">
        <f t="shared" si="2"/>
        <v>0</v>
      </c>
      <c r="M6" s="70">
        <f t="shared" si="3"/>
        <v>57</v>
      </c>
      <c r="N6" s="103" t="str">
        <f>IF(ISNA(VLOOKUP(A6,Légende!$H:$J,3,FALSE)),"",VLOOKUP(A6,Légende!$H:$J,3,FALSE))</f>
        <v>DU PHARE</v>
      </c>
      <c r="O6" s="15"/>
      <c r="P6" s="103">
        <f t="shared" si="4"/>
        <v>2</v>
      </c>
      <c r="Q6" s="103" t="str">
        <f t="shared" si="5"/>
        <v/>
      </c>
      <c r="R6" s="103" t="str">
        <f t="shared" si="6"/>
        <v/>
      </c>
      <c r="S6" s="103">
        <f t="shared" si="7"/>
        <v>2</v>
      </c>
      <c r="T6" s="112" t="str">
        <f>IF(ISBLANK(A6),"",IF(ISNA(VLOOKUP(VLOOKUP($A6,Légende!$H:$J,3,FALSE),NOM_BM1,1,FALSE)),"AJOUTER L'ÉCOLE DANS LA SECTION 1",""))</f>
        <v/>
      </c>
      <c r="V6" t="str">
        <f>IF(N6=VLOOKUP(N6,Estrie!$P$6:$P$22,1,FALSE),"OK","ATTENTION")</f>
        <v>OK</v>
      </c>
      <c r="Y6" s="12" t="s">
        <v>78</v>
      </c>
      <c r="Z6">
        <f>SUMIF(N:N,Y6,M:M)</f>
        <v>204</v>
      </c>
    </row>
    <row r="7" spans="1:26" ht="15.75" x14ac:dyDescent="0.25">
      <c r="A7" s="96" t="s">
        <v>85</v>
      </c>
      <c r="B7" s="97" t="s">
        <v>452</v>
      </c>
      <c r="C7" s="180">
        <v>54</v>
      </c>
      <c r="D7" s="178"/>
      <c r="E7" s="180"/>
      <c r="F7" s="180"/>
      <c r="G7" s="178"/>
      <c r="H7" s="180"/>
      <c r="I7" s="180"/>
      <c r="J7" s="71">
        <f t="shared" si="0"/>
        <v>54</v>
      </c>
      <c r="K7" s="71">
        <f t="shared" si="1"/>
        <v>0</v>
      </c>
      <c r="L7" s="71">
        <f t="shared" si="2"/>
        <v>0</v>
      </c>
      <c r="M7" s="70">
        <f t="shared" si="3"/>
        <v>54</v>
      </c>
      <c r="N7" s="103" t="str">
        <f>IF(ISNA(VLOOKUP(A7,Légende!$H:$J,3,FALSE)),"",VLOOKUP(A7,Légende!$H:$J,3,FALSE))</f>
        <v>MITCHELL</v>
      </c>
      <c r="O7" s="15"/>
      <c r="P7" s="103">
        <f t="shared" si="4"/>
        <v>3</v>
      </c>
      <c r="Q7" s="103" t="str">
        <f t="shared" si="5"/>
        <v/>
      </c>
      <c r="R7" s="103" t="str">
        <f t="shared" si="6"/>
        <v/>
      </c>
      <c r="S7" s="103">
        <f t="shared" si="7"/>
        <v>3</v>
      </c>
      <c r="T7" s="112" t="str">
        <f>IF(ISBLANK(A7),"",IF(ISNA(VLOOKUP(VLOOKUP($A7,Légende!$H:$J,3,FALSE),NOM_BM1,1,FALSE)),"AJOUTER L'ÉCOLE DANS LA SECTION 1",""))</f>
        <v/>
      </c>
      <c r="V7" t="str">
        <f>IF(N7=VLOOKUP(N7,Estrie!$P$6:$P$22,1,FALSE),"OK","ATTENTION")</f>
        <v>OK</v>
      </c>
      <c r="Y7" s="12"/>
    </row>
    <row r="8" spans="1:26" ht="15.75" x14ac:dyDescent="0.25">
      <c r="A8" s="96" t="s">
        <v>86</v>
      </c>
      <c r="B8" s="97" t="s">
        <v>486</v>
      </c>
      <c r="C8" s="180">
        <v>51</v>
      </c>
      <c r="D8" s="178"/>
      <c r="E8" s="180"/>
      <c r="F8" s="180"/>
      <c r="G8" s="178"/>
      <c r="H8" s="180"/>
      <c r="I8" s="180"/>
      <c r="J8" s="71">
        <f t="shared" si="0"/>
        <v>51</v>
      </c>
      <c r="K8" s="71">
        <f t="shared" si="1"/>
        <v>0</v>
      </c>
      <c r="L8" s="71">
        <f t="shared" si="2"/>
        <v>0</v>
      </c>
      <c r="M8" s="70">
        <f t="shared" si="3"/>
        <v>51</v>
      </c>
      <c r="N8" s="103" t="str">
        <f>IF(ISNA(VLOOKUP(A8,Légende!$H:$J,3,FALSE)),"",VLOOKUP(A8,Légende!$H:$J,3,FALSE))</f>
        <v>SÉM. SHERBROOKE</v>
      </c>
      <c r="O8" s="15"/>
      <c r="P8" s="103">
        <f t="shared" si="4"/>
        <v>4</v>
      </c>
      <c r="Q8" s="103" t="str">
        <f t="shared" si="5"/>
        <v/>
      </c>
      <c r="R8" s="103" t="str">
        <f t="shared" si="6"/>
        <v/>
      </c>
      <c r="S8" s="103">
        <f t="shared" si="7"/>
        <v>4</v>
      </c>
      <c r="T8" s="112" t="str">
        <f>IF(ISBLANK(A8),"",IF(ISNA(VLOOKUP(VLOOKUP($A8,Légende!$H:$J,3,FALSE),NOM_BM1,1,FALSE)),"AJOUTER L'ÉCOLE DANS LA SECTION 1",""))</f>
        <v/>
      </c>
      <c r="V8" t="str">
        <f>IF(N8=VLOOKUP(N8,Estrie!$P$6:$P$22,1,FALSE),"OK","ATTENTION")</f>
        <v>OK</v>
      </c>
      <c r="Y8" s="12"/>
    </row>
    <row r="9" spans="1:26" ht="15.75" x14ac:dyDescent="0.25">
      <c r="A9" s="96" t="s">
        <v>98</v>
      </c>
      <c r="B9" s="97" t="s">
        <v>431</v>
      </c>
      <c r="C9" s="180">
        <v>51</v>
      </c>
      <c r="D9" s="178"/>
      <c r="E9" s="180"/>
      <c r="F9" s="180"/>
      <c r="G9" s="178"/>
      <c r="H9" s="180"/>
      <c r="I9" s="180"/>
      <c r="J9" s="71">
        <f t="shared" si="0"/>
        <v>51</v>
      </c>
      <c r="K9" s="71">
        <f t="shared" si="1"/>
        <v>0</v>
      </c>
      <c r="L9" s="71">
        <f t="shared" si="2"/>
        <v>0</v>
      </c>
      <c r="M9" s="70">
        <f t="shared" si="3"/>
        <v>51</v>
      </c>
      <c r="N9" s="103" t="str">
        <f>IF(ISNA(VLOOKUP(A9,Légende!$H:$J,3,FALSE)),"",VLOOKUP(A9,Légende!$H:$J,3,FALSE))</f>
        <v>LA FRONTALIÈRE</v>
      </c>
      <c r="O9" s="15"/>
      <c r="P9" s="103">
        <f t="shared" si="4"/>
        <v>4</v>
      </c>
      <c r="Q9" s="103" t="str">
        <f t="shared" si="5"/>
        <v/>
      </c>
      <c r="R9" s="103" t="str">
        <f t="shared" si="6"/>
        <v/>
      </c>
      <c r="S9" s="103">
        <f t="shared" si="7"/>
        <v>4</v>
      </c>
      <c r="T9" s="112"/>
      <c r="V9" t="str">
        <f>IF(N9=VLOOKUP(N9,Estrie!$P$6:$P$22,1,FALSE),"OK","ATTENTION")</f>
        <v>OK</v>
      </c>
      <c r="Y9" s="12"/>
    </row>
    <row r="10" spans="1:26" ht="15.75" x14ac:dyDescent="0.25">
      <c r="A10" s="96" t="s">
        <v>98</v>
      </c>
      <c r="B10" s="97" t="s">
        <v>677</v>
      </c>
      <c r="C10" s="180">
        <v>48</v>
      </c>
      <c r="D10" s="178"/>
      <c r="E10" s="180"/>
      <c r="F10" s="180"/>
      <c r="G10" s="178"/>
      <c r="H10" s="180"/>
      <c r="I10" s="180"/>
      <c r="J10" s="71">
        <f t="shared" si="0"/>
        <v>48</v>
      </c>
      <c r="K10" s="71">
        <f t="shared" si="1"/>
        <v>0</v>
      </c>
      <c r="L10" s="71">
        <f t="shared" si="2"/>
        <v>0</v>
      </c>
      <c r="M10" s="70">
        <f t="shared" si="3"/>
        <v>48</v>
      </c>
      <c r="N10" s="103" t="str">
        <f>IF(ISNA(VLOOKUP(A10,Légende!$H:$J,3,FALSE)),"",VLOOKUP(A10,Légende!$H:$J,3,FALSE))</f>
        <v>LA FRONTALIÈRE</v>
      </c>
      <c r="O10" s="15"/>
      <c r="P10" s="103">
        <f t="shared" si="4"/>
        <v>6</v>
      </c>
      <c r="Q10" s="103" t="str">
        <f t="shared" si="5"/>
        <v/>
      </c>
      <c r="R10" s="103" t="str">
        <f t="shared" si="6"/>
        <v/>
      </c>
      <c r="S10" s="103">
        <f t="shared" si="7"/>
        <v>6</v>
      </c>
      <c r="T10" s="112"/>
      <c r="V10" t="str">
        <f>IF(N10=VLOOKUP(N10,Estrie!$P$6:$P$22,1,FALSE),"OK","ATTENTION")</f>
        <v>OK</v>
      </c>
      <c r="Y10" s="12"/>
    </row>
    <row r="11" spans="1:26" ht="15.75" x14ac:dyDescent="0.25">
      <c r="A11" s="96" t="s">
        <v>98</v>
      </c>
      <c r="B11" s="97" t="s">
        <v>436</v>
      </c>
      <c r="C11" s="180">
        <v>48</v>
      </c>
      <c r="D11" s="178"/>
      <c r="E11" s="180"/>
      <c r="F11" s="180"/>
      <c r="G11" s="178"/>
      <c r="H11" s="180"/>
      <c r="I11" s="180"/>
      <c r="J11" s="71">
        <f t="shared" si="0"/>
        <v>48</v>
      </c>
      <c r="K11" s="71">
        <f t="shared" si="1"/>
        <v>0</v>
      </c>
      <c r="L11" s="71">
        <f t="shared" si="2"/>
        <v>0</v>
      </c>
      <c r="M11" s="70">
        <f t="shared" si="3"/>
        <v>48</v>
      </c>
      <c r="N11" s="103" t="str">
        <f>IF(ISNA(VLOOKUP(A11,Légende!$H:$J,3,FALSE)),"",VLOOKUP(A11,Légende!$H:$J,3,FALSE))</f>
        <v>LA FRONTALIÈRE</v>
      </c>
      <c r="O11" s="15"/>
      <c r="P11" s="103">
        <f t="shared" si="4"/>
        <v>6</v>
      </c>
      <c r="Q11" s="103" t="str">
        <f t="shared" si="5"/>
        <v/>
      </c>
      <c r="R11" s="103" t="str">
        <f t="shared" si="6"/>
        <v/>
      </c>
      <c r="S11" s="103">
        <f t="shared" si="7"/>
        <v>6</v>
      </c>
      <c r="T11" s="112"/>
      <c r="V11" t="str">
        <f>IF(N11=VLOOKUP(N11,Estrie!$P$6:$P$22,1,FALSE),"OK","ATTENTION")</f>
        <v>OK</v>
      </c>
      <c r="Y11" s="12"/>
    </row>
    <row r="12" spans="1:26" ht="16.5" thickBot="1" x14ac:dyDescent="0.3">
      <c r="A12" s="96" t="s">
        <v>4</v>
      </c>
      <c r="B12" s="119" t="s">
        <v>674</v>
      </c>
      <c r="C12" s="242">
        <v>45</v>
      </c>
      <c r="D12" s="248"/>
      <c r="E12" s="242"/>
      <c r="F12" s="242"/>
      <c r="G12" s="248"/>
      <c r="H12" s="242"/>
      <c r="I12" s="242"/>
      <c r="J12" s="246">
        <f t="shared" si="0"/>
        <v>45</v>
      </c>
      <c r="K12" s="246">
        <f t="shared" si="1"/>
        <v>0</v>
      </c>
      <c r="L12" s="246">
        <f t="shared" si="2"/>
        <v>0</v>
      </c>
      <c r="M12" s="247">
        <f t="shared" si="3"/>
        <v>45</v>
      </c>
      <c r="N12" s="103" t="str">
        <f>IF(ISNA(VLOOKUP(A12,Légende!$H:$J,3,FALSE)),"",VLOOKUP(A12,Légende!$H:$J,3,FALSE))</f>
        <v>E.S.BROMPTONVILLE</v>
      </c>
      <c r="O12" s="15"/>
      <c r="P12" s="103">
        <f>IF(OR($J12="",$J12=0),"",RANK($J12,$J$5:$J$77,0))</f>
        <v>8</v>
      </c>
      <c r="Q12" s="103" t="str">
        <f>IF(OR($K12="",$K12=0),"",RANK($K12,$K$5:$K$77,0))</f>
        <v/>
      </c>
      <c r="R12" s="103" t="str">
        <f>IF(OR($L12="",$L12=0),"",RANK($L12,$L$5:$L$77,0))</f>
        <v/>
      </c>
      <c r="S12" s="103">
        <f>IF(OR($M12="",$M12=0),"",RANK($M12,$M$5:$M$77,0))</f>
        <v>8</v>
      </c>
      <c r="T12" s="112"/>
      <c r="V12" t="e">
        <f>IF(N12=VLOOKUP(N12,Estrie!$N$24:$N$40,1,FALSE),"OK","ATTENTION")</f>
        <v>#N/A</v>
      </c>
      <c r="Y12" s="3" t="s">
        <v>159</v>
      </c>
      <c r="Z12">
        <f>SUMIF(N:N,Y12,M:M)</f>
        <v>57</v>
      </c>
    </row>
    <row r="13" spans="1:26" ht="15.75" x14ac:dyDescent="0.25">
      <c r="A13" s="96" t="s">
        <v>98</v>
      </c>
      <c r="B13" s="97" t="s">
        <v>437</v>
      </c>
      <c r="C13" s="212">
        <v>42</v>
      </c>
      <c r="D13" s="234"/>
      <c r="E13" s="235"/>
      <c r="F13" s="212"/>
      <c r="G13" s="236"/>
      <c r="H13" s="235"/>
      <c r="I13" s="212"/>
      <c r="J13" s="226">
        <f t="shared" si="0"/>
        <v>42</v>
      </c>
      <c r="K13" s="226">
        <f t="shared" si="1"/>
        <v>0</v>
      </c>
      <c r="L13" s="226">
        <f t="shared" si="2"/>
        <v>0</v>
      </c>
      <c r="M13" s="6">
        <f t="shared" si="3"/>
        <v>42</v>
      </c>
      <c r="N13" s="103" t="str">
        <f>IF(ISNA(VLOOKUP(A13,Légende!$H:$J,3,FALSE)),"",VLOOKUP(A13,Légende!$H:$J,3,FALSE))</f>
        <v>LA FRONTALIÈRE</v>
      </c>
      <c r="O13" s="15"/>
      <c r="P13" s="103">
        <f>IF(OR($J13="",$J13=0),"",RANK($J13,$J$5:$J$62,0))</f>
        <v>9</v>
      </c>
      <c r="Q13" s="103" t="str">
        <f>IF(OR($K13="",$K13=0),"",RANK($K13,$K$5:$K$62,0))</f>
        <v/>
      </c>
      <c r="R13" s="103" t="str">
        <f>IF(OR($L13="",$L13=0),"",RANK($L13,$L$5:$L$62,0))</f>
        <v/>
      </c>
      <c r="S13" s="103">
        <f>IF(OR($M13="",$M13=0),"",RANK($M13,$M$5:$M$62,0))</f>
        <v>9</v>
      </c>
      <c r="T13" s="112"/>
      <c r="V13" t="str">
        <f>IF(N13=VLOOKUP(N13,Estrie!$P$6:$P$22,1,FALSE),"OK","ATTENTION")</f>
        <v>OK</v>
      </c>
      <c r="Y13" s="3"/>
    </row>
    <row r="14" spans="1:26" ht="15.75" x14ac:dyDescent="0.25">
      <c r="A14" s="96" t="s">
        <v>88</v>
      </c>
      <c r="B14" s="97" t="s">
        <v>496</v>
      </c>
      <c r="C14" s="180">
        <v>30</v>
      </c>
      <c r="D14" s="178"/>
      <c r="E14" s="180"/>
      <c r="F14" s="180"/>
      <c r="G14" s="178"/>
      <c r="H14" s="180"/>
      <c r="I14" s="180"/>
      <c r="J14" s="71">
        <f t="shared" si="0"/>
        <v>30</v>
      </c>
      <c r="K14" s="71">
        <f t="shared" si="1"/>
        <v>0</v>
      </c>
      <c r="L14" s="71">
        <f t="shared" si="2"/>
        <v>0</v>
      </c>
      <c r="M14" s="70">
        <f t="shared" si="3"/>
        <v>30</v>
      </c>
      <c r="N14" s="103" t="str">
        <f>IF(ISNA(VLOOKUP(A14,Légende!$H:$J,3,FALSE)),"",VLOOKUP(A14,Légende!$H:$J,3,FALSE))</f>
        <v>LA MONTÉE</v>
      </c>
      <c r="O14" s="15"/>
      <c r="P14" s="39">
        <f>IF(OR($J14="",$J14=0),"",RANK($J14,$J$5:$J$79,0))</f>
        <v>10</v>
      </c>
      <c r="Q14" s="39" t="str">
        <f>IF(OR($K14="",$K14=0),"",RANK($K14,$K$5:$K$79,0))</f>
        <v/>
      </c>
      <c r="R14" s="39" t="str">
        <f>IF(OR($L14="",$L14=0),"",RANK($L14,$L$5:$L$79,0))</f>
        <v/>
      </c>
      <c r="S14" s="39">
        <f>IF(OR($M14="",$M14=0),"",RANK($M14,$M$5:$M$79,0))</f>
        <v>10</v>
      </c>
      <c r="T14" s="112" t="str">
        <f>IF(ISBLANK(A14),"",IF(ISNA(VLOOKUP(VLOOKUP($A14,Légende!$H:$J,3,FALSE),NOM_BM1,1,FALSE)),"AJOUTER L'ÉCOLE DANS LA SECTION 1",""))</f>
        <v/>
      </c>
      <c r="V14" t="str">
        <f>IF(N14=VLOOKUP(N14,Estrie!$P$6:$P$22,1,FALSE),"OK","ATTENTION")</f>
        <v>OK</v>
      </c>
      <c r="Y14" s="12" t="s">
        <v>105</v>
      </c>
      <c r="Z14">
        <f>SUMIF(N:N,Y14,M:M)</f>
        <v>0</v>
      </c>
    </row>
    <row r="15" spans="1:26" ht="15.75" x14ac:dyDescent="0.25">
      <c r="A15" s="96" t="s">
        <v>98</v>
      </c>
      <c r="B15" s="97" t="s">
        <v>570</v>
      </c>
      <c r="C15" s="180">
        <v>29</v>
      </c>
      <c r="D15" s="178"/>
      <c r="E15" s="180"/>
      <c r="F15" s="180"/>
      <c r="G15" s="178"/>
      <c r="H15" s="180"/>
      <c r="I15" s="180"/>
      <c r="J15" s="71">
        <f t="shared" si="0"/>
        <v>29</v>
      </c>
      <c r="K15" s="71">
        <f t="shared" si="1"/>
        <v>0</v>
      </c>
      <c r="L15" s="71">
        <f t="shared" si="2"/>
        <v>0</v>
      </c>
      <c r="M15" s="70">
        <f t="shared" si="3"/>
        <v>29</v>
      </c>
      <c r="N15" s="103" t="str">
        <f>IF(ISNA(VLOOKUP(A15,Légende!$H:$J,3,FALSE)),"",VLOOKUP(A15,Légende!$H:$J,3,FALSE))</f>
        <v>LA FRONTALIÈRE</v>
      </c>
      <c r="O15" s="15"/>
      <c r="P15" s="103">
        <f>IF(OR($J15="",$J15=0),"",RANK($J15,$J$5:$J$62,0))</f>
        <v>11</v>
      </c>
      <c r="Q15" s="103" t="str">
        <f>IF(OR($K15="",$K15=0),"",RANK($K15,$K$5:$K$62,0))</f>
        <v/>
      </c>
      <c r="R15" s="103" t="str">
        <f>IF(OR($L15="",$L15=0),"",RANK($L15,$L$5:$L$62,0))</f>
        <v/>
      </c>
      <c r="S15" s="103">
        <f>IF(OR($M15="",$M15=0),"",RANK($M15,$M$5:$M$62,0))</f>
        <v>11</v>
      </c>
      <c r="T15" s="112"/>
      <c r="V15" t="str">
        <f>IF(N15=VLOOKUP(N15,Estrie!$P$6:$P$22,1,FALSE),"OK","ATTENTION")</f>
        <v>OK</v>
      </c>
      <c r="Y15" s="3"/>
    </row>
    <row r="16" spans="1:26" ht="15.75" x14ac:dyDescent="0.25">
      <c r="A16" s="96" t="s">
        <v>85</v>
      </c>
      <c r="B16" s="97" t="s">
        <v>598</v>
      </c>
      <c r="C16" s="180">
        <v>28</v>
      </c>
      <c r="D16" s="178"/>
      <c r="E16" s="180"/>
      <c r="F16" s="180"/>
      <c r="G16" s="178"/>
      <c r="H16" s="180"/>
      <c r="I16" s="180"/>
      <c r="J16" s="71">
        <f t="shared" si="0"/>
        <v>28</v>
      </c>
      <c r="K16" s="71">
        <f t="shared" si="1"/>
        <v>0</v>
      </c>
      <c r="L16" s="71">
        <f t="shared" si="2"/>
        <v>0</v>
      </c>
      <c r="M16" s="70">
        <f t="shared" si="3"/>
        <v>28</v>
      </c>
      <c r="N16" s="103" t="str">
        <f>IF(ISNA(VLOOKUP(A16,Légende!$H:$J,3,FALSE)),"",VLOOKUP(A16,Légende!$H:$J,3,FALSE))</f>
        <v>MITCHELL</v>
      </c>
      <c r="O16" s="15"/>
      <c r="P16" s="103">
        <f>IF(OR($J16="",$J16=0),"",RANK($J16,$J$5:$J$62,0))</f>
        <v>12</v>
      </c>
      <c r="Q16" s="103" t="str">
        <f>IF(OR($K16="",$K16=0),"",RANK($K16,$K$5:$K$62,0))</f>
        <v/>
      </c>
      <c r="R16" s="103" t="str">
        <f>IF(OR($L16="",$L16=0),"",RANK($L16,$L$5:$L$62,0))</f>
        <v/>
      </c>
      <c r="S16" s="103">
        <f>IF(OR($M16="",$M16=0),"",RANK($M16,$M$5:$M$62,0))</f>
        <v>12</v>
      </c>
      <c r="T16" s="112" t="str">
        <f>IF(ISBLANK(A16),"",IF(ISNA(VLOOKUP(VLOOKUP($A16,Légende!$H:$J,3,FALSE),NOM_BM1,1,FALSE)),"AJOUTER L'ÉCOLE DANS LA SECTION 1",""))</f>
        <v/>
      </c>
      <c r="V16" t="str">
        <f>IF(N16=VLOOKUP(N16,Estrie!$P$6:$P$22,1,FALSE),"OK","ATTENTION")</f>
        <v>OK</v>
      </c>
      <c r="Y16" s="3"/>
    </row>
    <row r="17" spans="1:25" ht="15.75" x14ac:dyDescent="0.25">
      <c r="A17" s="33" t="s">
        <v>156</v>
      </c>
      <c r="B17" s="56" t="s">
        <v>671</v>
      </c>
      <c r="C17" s="180">
        <v>28</v>
      </c>
      <c r="D17" s="178"/>
      <c r="E17" s="180"/>
      <c r="F17" s="180"/>
      <c r="G17" s="178"/>
      <c r="H17" s="180"/>
      <c r="I17" s="180"/>
      <c r="J17" s="71">
        <f t="shared" si="0"/>
        <v>28</v>
      </c>
      <c r="K17" s="71">
        <f t="shared" si="1"/>
        <v>0</v>
      </c>
      <c r="L17" s="71">
        <f t="shared" si="2"/>
        <v>0</v>
      </c>
      <c r="M17" s="70">
        <f t="shared" si="3"/>
        <v>28</v>
      </c>
      <c r="N17" s="103" t="str">
        <f>IF(ISNA(VLOOKUP(A17,Légende!$H:$J,3,FALSE)),"",VLOOKUP(A17,Légende!$H:$J,3,FALSE))</f>
        <v>Mt-Ste-Anne</v>
      </c>
      <c r="O17" s="15"/>
      <c r="P17" s="39">
        <f>IF(OR($J17="",$J17=0),"",RANK($J17,$J$5:$J$99,0))</f>
        <v>12</v>
      </c>
      <c r="Q17" s="39" t="str">
        <f>IF(OR($K17="",$K17=0),"",RANK($K17,$K$5:$K$99,0))</f>
        <v/>
      </c>
      <c r="R17" s="39" t="str">
        <f>IF(OR($L17="",$L17=0),"",RANK($L17,$L$5:$L$99,0))</f>
        <v/>
      </c>
      <c r="S17" s="39">
        <f>IF(OR($M17="",$M17=0),"",RANK($M17,$M$5:$M$99,0))</f>
        <v>12</v>
      </c>
      <c r="T17" s="112"/>
      <c r="U17" s="112"/>
      <c r="V17" t="e">
        <f>IF(N17=VLOOKUP(N17,Estrie!$N$24:$N$40,1,FALSE),"OK","ATTENTION")</f>
        <v>#N/A</v>
      </c>
      <c r="Y17" s="3"/>
    </row>
    <row r="18" spans="1:25" ht="15.75" x14ac:dyDescent="0.25">
      <c r="A18" s="96" t="s">
        <v>86</v>
      </c>
      <c r="B18" s="97" t="s">
        <v>487</v>
      </c>
      <c r="C18" s="180">
        <v>27</v>
      </c>
      <c r="D18" s="178"/>
      <c r="E18" s="180"/>
      <c r="F18" s="180"/>
      <c r="G18" s="178"/>
      <c r="H18" s="180"/>
      <c r="I18" s="180"/>
      <c r="J18" s="71">
        <f t="shared" si="0"/>
        <v>27</v>
      </c>
      <c r="K18" s="71">
        <f t="shared" si="1"/>
        <v>0</v>
      </c>
      <c r="L18" s="71">
        <f t="shared" si="2"/>
        <v>0</v>
      </c>
      <c r="M18" s="70">
        <f t="shared" si="3"/>
        <v>27</v>
      </c>
      <c r="N18" s="103" t="str">
        <f>IF(ISNA(VLOOKUP(A18,Légende!$H:$J,3,FALSE)),"",VLOOKUP(A18,Légende!$H:$J,3,FALSE))</f>
        <v>SÉM. SHERBROOKE</v>
      </c>
      <c r="O18" s="15"/>
      <c r="P18" s="103">
        <f>IF(OR($J18="",$J18=0),"",RANK($J18,$J$5:$J$62,0))</f>
        <v>14</v>
      </c>
      <c r="Q18" s="103" t="str">
        <f>IF(OR($K18="",$K18=0),"",RANK($K18,$K$5:$K$62,0))</f>
        <v/>
      </c>
      <c r="R18" s="103" t="str">
        <f>IF(OR($L18="",$L18=0),"",RANK($L18,$L$5:$L$62,0))</f>
        <v/>
      </c>
      <c r="S18" s="103">
        <f>IF(OR($M18="",$M18=0),"",RANK($M18,$M$5:$M$62,0))</f>
        <v>14</v>
      </c>
      <c r="T18" s="112"/>
      <c r="V18" t="str">
        <f>IF(N18=VLOOKUP(N18,Estrie!$P$6:$P$22,1,FALSE),"OK","ATTENTION")</f>
        <v>OK</v>
      </c>
      <c r="Y18" s="3"/>
    </row>
    <row r="19" spans="1:25" ht="15.75" x14ac:dyDescent="0.25">
      <c r="A19" s="96" t="s">
        <v>89</v>
      </c>
      <c r="B19" s="97" t="s">
        <v>808</v>
      </c>
      <c r="C19" s="180">
        <v>27</v>
      </c>
      <c r="D19" s="178"/>
      <c r="E19" s="180"/>
      <c r="F19" s="180"/>
      <c r="G19" s="178"/>
      <c r="H19" s="180"/>
      <c r="I19" s="180"/>
      <c r="J19" s="71">
        <f t="shared" si="0"/>
        <v>27</v>
      </c>
      <c r="K19" s="71">
        <f t="shared" si="1"/>
        <v>0</v>
      </c>
      <c r="L19" s="71">
        <f t="shared" si="2"/>
        <v>0</v>
      </c>
      <c r="M19" s="70">
        <f t="shared" si="3"/>
        <v>27</v>
      </c>
      <c r="N19" s="103" t="str">
        <f>IF(ISNA(VLOOKUP(A19,Légende!$H:$J,3,FALSE)),"",VLOOKUP(A19,Légende!$H:$J,3,FALSE))</f>
        <v>LE SALÉSIEN</v>
      </c>
      <c r="O19" s="15"/>
      <c r="P19" s="39">
        <f>IF(OR($J19="",$J19=0),"",RANK($J19,$J$6:$J$131,0))</f>
        <v>13</v>
      </c>
      <c r="Q19" s="39" t="str">
        <f>IF(OR($K19="",$K19=0),"",RANK($K19,$K$6:$K$131,0))</f>
        <v/>
      </c>
      <c r="R19" s="39" t="str">
        <f>IF(OR($L19="",$L19=0),"",RANK($L19,$L$6:$L$131,0))</f>
        <v/>
      </c>
      <c r="S19" s="39">
        <f>IF(OR($M19="",$M19=0),"",RANK($M19,$M$6:$M$131,0))</f>
        <v>13</v>
      </c>
      <c r="T19" s="112" t="str">
        <f>IF(ISBLANK(A19),"",IF(ISNA(VLOOKUP(VLOOKUP($A19,Légende!$H:$J,3,FALSE),NOM_BF1,1,FALSE)),"AJOUTER L'ÉCOLE DANS LA SECTION 1",""))</f>
        <v>AJOUTER L'ÉCOLE DANS LA SECTION 1</v>
      </c>
      <c r="V19" t="str">
        <f>IF(N19=VLOOKUP(N19,Estrie!$P$6:$P$22,1,FALSE),"OK","ATTENTION")</f>
        <v>OK</v>
      </c>
      <c r="Y19" s="3"/>
    </row>
    <row r="20" spans="1:25" ht="15.75" x14ac:dyDescent="0.25">
      <c r="A20" s="96" t="s">
        <v>85</v>
      </c>
      <c r="B20" s="97" t="s">
        <v>584</v>
      </c>
      <c r="C20" s="180">
        <v>26</v>
      </c>
      <c r="D20" s="178"/>
      <c r="E20" s="180"/>
      <c r="F20" s="180"/>
      <c r="G20" s="178"/>
      <c r="H20" s="180"/>
      <c r="I20" s="180"/>
      <c r="J20" s="71">
        <f t="shared" si="0"/>
        <v>26</v>
      </c>
      <c r="K20" s="71">
        <f t="shared" si="1"/>
        <v>0</v>
      </c>
      <c r="L20" s="71">
        <f t="shared" si="2"/>
        <v>0</v>
      </c>
      <c r="M20" s="70">
        <f t="shared" si="3"/>
        <v>26</v>
      </c>
      <c r="N20" s="103" t="str">
        <f>IF(ISNA(VLOOKUP(A20,Légende!$H:$J,3,FALSE)),"",VLOOKUP(A20,Légende!$H:$J,3,FALSE))</f>
        <v>MITCHELL</v>
      </c>
      <c r="O20" s="15"/>
      <c r="P20" s="103">
        <f t="shared" ref="P20:P26" si="8">IF(OR($J20="",$J20=0),"",RANK($J20,$J$5:$J$62,0))</f>
        <v>16</v>
      </c>
      <c r="Q20" s="103" t="str">
        <f t="shared" ref="Q20:Q26" si="9">IF(OR($K20="",$K20=0),"",RANK($K20,$K$5:$K$62,0))</f>
        <v/>
      </c>
      <c r="R20" s="103" t="str">
        <f t="shared" ref="R20:R26" si="10">IF(OR($L20="",$L20=0),"",RANK($L20,$L$5:$L$62,0))</f>
        <v/>
      </c>
      <c r="S20" s="103">
        <f t="shared" ref="S20:S26" si="11">IF(OR($M20="",$M20=0),"",RANK($M20,$M$5:$M$62,0))</f>
        <v>16</v>
      </c>
      <c r="T20" s="112"/>
      <c r="V20" t="str">
        <f>IF(N20=VLOOKUP(N20,Estrie!$P$6:$P$22,1,FALSE),"OK","ATTENTION")</f>
        <v>OK</v>
      </c>
    </row>
    <row r="21" spans="1:25" ht="15.75" x14ac:dyDescent="0.25">
      <c r="A21" s="96" t="s">
        <v>85</v>
      </c>
      <c r="B21" s="97" t="s">
        <v>631</v>
      </c>
      <c r="C21" s="180">
        <v>26</v>
      </c>
      <c r="D21" s="178"/>
      <c r="E21" s="180"/>
      <c r="F21" s="180"/>
      <c r="G21" s="178"/>
      <c r="H21" s="180"/>
      <c r="I21" s="180"/>
      <c r="J21" s="71">
        <f t="shared" si="0"/>
        <v>26</v>
      </c>
      <c r="K21" s="71">
        <f t="shared" si="1"/>
        <v>0</v>
      </c>
      <c r="L21" s="71">
        <f t="shared" si="2"/>
        <v>0</v>
      </c>
      <c r="M21" s="70">
        <f t="shared" si="3"/>
        <v>26</v>
      </c>
      <c r="N21" s="103" t="str">
        <f>IF(ISNA(VLOOKUP(A21,Légende!$H:$J,3,FALSE)),"",VLOOKUP(A21,Légende!$H:$J,3,FALSE))</f>
        <v>MITCHELL</v>
      </c>
      <c r="O21" s="15"/>
      <c r="P21" s="103">
        <f t="shared" si="8"/>
        <v>16</v>
      </c>
      <c r="Q21" s="103" t="str">
        <f t="shared" si="9"/>
        <v/>
      </c>
      <c r="R21" s="103" t="str">
        <f t="shared" si="10"/>
        <v/>
      </c>
      <c r="S21" s="103">
        <f t="shared" si="11"/>
        <v>16</v>
      </c>
      <c r="T21" s="112" t="str">
        <f>IF(ISBLANK(A21),"",IF(ISNA(VLOOKUP(VLOOKUP($A21,Légende!$H:$J,3,FALSE),NOM_BM1,1,FALSE)),"AJOUTER L'ÉCOLE DANS LA SECTION 1",""))</f>
        <v/>
      </c>
      <c r="V21" t="str">
        <f>IF(N21=VLOOKUP(N21,Estrie!$P$6:$P$22,1,FALSE),"OK","ATTENTION")</f>
        <v>OK</v>
      </c>
    </row>
    <row r="22" spans="1:25" ht="15.75" x14ac:dyDescent="0.25">
      <c r="A22" s="96" t="s">
        <v>85</v>
      </c>
      <c r="B22" s="97" t="s">
        <v>636</v>
      </c>
      <c r="C22" s="180">
        <v>26</v>
      </c>
      <c r="D22" s="178"/>
      <c r="E22" s="180"/>
      <c r="F22" s="180"/>
      <c r="G22" s="178"/>
      <c r="H22" s="180"/>
      <c r="I22" s="180"/>
      <c r="J22" s="71">
        <f t="shared" si="0"/>
        <v>26</v>
      </c>
      <c r="K22" s="71">
        <f t="shared" si="1"/>
        <v>0</v>
      </c>
      <c r="L22" s="71">
        <f t="shared" si="2"/>
        <v>0</v>
      </c>
      <c r="M22" s="70">
        <f t="shared" si="3"/>
        <v>26</v>
      </c>
      <c r="N22" s="103" t="str">
        <f>IF(ISNA(VLOOKUP(A22,Légende!$H:$J,3,FALSE)),"",VLOOKUP(A22,Légende!$H:$J,3,FALSE))</f>
        <v>MITCHELL</v>
      </c>
      <c r="O22" s="15"/>
      <c r="P22" s="103">
        <f t="shared" si="8"/>
        <v>16</v>
      </c>
      <c r="Q22" s="103" t="str">
        <f t="shared" si="9"/>
        <v/>
      </c>
      <c r="R22" s="103" t="str">
        <f t="shared" si="10"/>
        <v/>
      </c>
      <c r="S22" s="103">
        <f t="shared" si="11"/>
        <v>16</v>
      </c>
      <c r="T22" s="112" t="str">
        <f>IF(ISBLANK(A22),"",IF(ISNA(VLOOKUP(VLOOKUP($A22,Légende!$H:$J,3,FALSE),NOM_BM1,1,FALSE)),"AJOUTER L'ÉCOLE DANS LA SECTION 1",""))</f>
        <v/>
      </c>
      <c r="V22" t="str">
        <f>IF(N22=VLOOKUP(N22,Estrie!$P$6:$P$22,1,FALSE),"OK","ATTENTION")</f>
        <v>OK</v>
      </c>
    </row>
    <row r="23" spans="1:25" ht="15.75" x14ac:dyDescent="0.25">
      <c r="A23" s="96" t="s">
        <v>85</v>
      </c>
      <c r="B23" s="97" t="s">
        <v>448</v>
      </c>
      <c r="C23" s="180">
        <v>25</v>
      </c>
      <c r="D23" s="178"/>
      <c r="E23" s="180"/>
      <c r="F23" s="180"/>
      <c r="G23" s="178"/>
      <c r="H23" s="180"/>
      <c r="I23" s="180"/>
      <c r="J23" s="71">
        <f t="shared" si="0"/>
        <v>25</v>
      </c>
      <c r="K23" s="71">
        <f t="shared" si="1"/>
        <v>0</v>
      </c>
      <c r="L23" s="71">
        <f t="shared" si="2"/>
        <v>0</v>
      </c>
      <c r="M23" s="70">
        <f t="shared" si="3"/>
        <v>25</v>
      </c>
      <c r="N23" s="103" t="str">
        <f>IF(ISNA(VLOOKUP(A23,Légende!$H:$J,3,FALSE)),"",VLOOKUP(A23,Légende!$H:$J,3,FALSE))</f>
        <v>MITCHELL</v>
      </c>
      <c r="O23" s="15"/>
      <c r="P23" s="103">
        <f t="shared" si="8"/>
        <v>19</v>
      </c>
      <c r="Q23" s="103" t="str">
        <f t="shared" si="9"/>
        <v/>
      </c>
      <c r="R23" s="103" t="str">
        <f t="shared" si="10"/>
        <v/>
      </c>
      <c r="S23" s="103">
        <f t="shared" si="11"/>
        <v>19</v>
      </c>
      <c r="T23" s="112" t="str">
        <f>IF(ISBLANK(A23),"",IF(ISNA(VLOOKUP(VLOOKUP($A23,Légende!$H:$J,3,FALSE),NOM_BM1,1,FALSE)),"AJOUTER L'ÉCOLE DANS LA SECTION 1",""))</f>
        <v/>
      </c>
      <c r="V23" t="str">
        <f>IF(N23=VLOOKUP(N23,Estrie!$P$6:$P$22,1,FALSE),"OK","ATTENTION")</f>
        <v>OK</v>
      </c>
    </row>
    <row r="24" spans="1:25" ht="15.75" x14ac:dyDescent="0.25">
      <c r="A24" s="96" t="s">
        <v>149</v>
      </c>
      <c r="B24" s="237" t="s">
        <v>658</v>
      </c>
      <c r="C24" s="180">
        <v>25</v>
      </c>
      <c r="D24" s="178"/>
      <c r="E24" s="180"/>
      <c r="F24" s="180"/>
      <c r="G24" s="178"/>
      <c r="H24" s="180"/>
      <c r="I24" s="180"/>
      <c r="J24" s="71">
        <f t="shared" si="0"/>
        <v>25</v>
      </c>
      <c r="K24" s="71">
        <f t="shared" si="1"/>
        <v>0</v>
      </c>
      <c r="L24" s="71">
        <f t="shared" si="2"/>
        <v>0</v>
      </c>
      <c r="M24" s="70">
        <f t="shared" si="3"/>
        <v>25</v>
      </c>
      <c r="N24" s="103" t="str">
        <f>IF(ISNA(VLOOKUP(A24,Légende!$H:$J,3,FALSE)),"",VLOOKUP(A24,Légende!$H:$J,3,FALSE))</f>
        <v>DU TOURNESOL</v>
      </c>
      <c r="O24" s="15"/>
      <c r="P24" s="103">
        <f t="shared" si="8"/>
        <v>19</v>
      </c>
      <c r="Q24" s="103" t="str">
        <f t="shared" si="9"/>
        <v/>
      </c>
      <c r="R24" s="103" t="str">
        <f t="shared" si="10"/>
        <v/>
      </c>
      <c r="S24" s="103">
        <f t="shared" si="11"/>
        <v>19</v>
      </c>
      <c r="T24" s="112" t="str">
        <f>IF(ISBLANK(A24),"",IF(ISNA(VLOOKUP(VLOOKUP($A24,Légende!$H:$J,3,FALSE),NOM_BM1,1,FALSE)),"AJOUTER L'ÉCOLE DANS LA SECTION 1",""))</f>
        <v/>
      </c>
      <c r="V24" t="str">
        <f>IF(N24=VLOOKUP(N24,Estrie!$P$6:$P$22,1,FALSE),"OK","ATTENTION")</f>
        <v>OK</v>
      </c>
    </row>
    <row r="25" spans="1:25" ht="15.75" x14ac:dyDescent="0.25">
      <c r="A25" s="96" t="s">
        <v>86</v>
      </c>
      <c r="B25" s="97" t="s">
        <v>617</v>
      </c>
      <c r="C25" s="180">
        <v>24</v>
      </c>
      <c r="D25" s="178"/>
      <c r="E25" s="180"/>
      <c r="F25" s="180"/>
      <c r="G25" s="178"/>
      <c r="H25" s="180"/>
      <c r="I25" s="180"/>
      <c r="J25" s="71">
        <f t="shared" si="0"/>
        <v>24</v>
      </c>
      <c r="K25" s="71">
        <f t="shared" si="1"/>
        <v>0</v>
      </c>
      <c r="L25" s="71">
        <f t="shared" si="2"/>
        <v>0</v>
      </c>
      <c r="M25" s="70">
        <f t="shared" si="3"/>
        <v>24</v>
      </c>
      <c r="N25" s="103" t="str">
        <f>IF(ISNA(VLOOKUP(A25,Légende!$H:$J,3,FALSE)),"",VLOOKUP(A25,Légende!$H:$J,3,FALSE))</f>
        <v>SÉM. SHERBROOKE</v>
      </c>
      <c r="O25" s="15"/>
      <c r="P25" s="103">
        <f t="shared" si="8"/>
        <v>21</v>
      </c>
      <c r="Q25" s="103" t="str">
        <f t="shared" si="9"/>
        <v/>
      </c>
      <c r="R25" s="103" t="str">
        <f t="shared" si="10"/>
        <v/>
      </c>
      <c r="S25" s="103">
        <f t="shared" si="11"/>
        <v>21</v>
      </c>
      <c r="T25" s="112" t="str">
        <f>IF(ISBLANK(A25),"",IF(ISNA(VLOOKUP(VLOOKUP($A25,Légende!$H:$J,3,FALSE),NOM_BM1,1,FALSE)),"AJOUTER L'ÉCOLE DANS LA SECTION 1",""))</f>
        <v/>
      </c>
      <c r="V25" t="str">
        <f>IF(N25=VLOOKUP(N25,Estrie!$P$6:$P$22,1,FALSE),"OK","ATTENTION")</f>
        <v>OK</v>
      </c>
    </row>
    <row r="26" spans="1:25" ht="15.75" x14ac:dyDescent="0.25">
      <c r="A26" s="96" t="s">
        <v>86</v>
      </c>
      <c r="B26" s="97" t="s">
        <v>619</v>
      </c>
      <c r="C26" s="180">
        <v>24</v>
      </c>
      <c r="D26" s="178"/>
      <c r="E26" s="180"/>
      <c r="F26" s="180"/>
      <c r="G26" s="178"/>
      <c r="H26" s="180"/>
      <c r="I26" s="180"/>
      <c r="J26" s="71">
        <f t="shared" si="0"/>
        <v>24</v>
      </c>
      <c r="K26" s="71">
        <f t="shared" si="1"/>
        <v>0</v>
      </c>
      <c r="L26" s="71">
        <f t="shared" si="2"/>
        <v>0</v>
      </c>
      <c r="M26" s="70">
        <f t="shared" si="3"/>
        <v>24</v>
      </c>
      <c r="N26" s="103" t="str">
        <f>IF(ISNA(VLOOKUP(A26,Légende!$H:$J,3,FALSE)),"",VLOOKUP(A26,Légende!$H:$J,3,FALSE))</f>
        <v>SÉM. SHERBROOKE</v>
      </c>
      <c r="O26" s="15"/>
      <c r="P26" s="103">
        <f t="shared" si="8"/>
        <v>21</v>
      </c>
      <c r="Q26" s="103" t="str">
        <f t="shared" si="9"/>
        <v/>
      </c>
      <c r="R26" s="103" t="str">
        <f t="shared" si="10"/>
        <v/>
      </c>
      <c r="S26" s="103">
        <f t="shared" si="11"/>
        <v>21</v>
      </c>
      <c r="T26" s="112" t="str">
        <f>IF(ISBLANK(A26),"",IF(ISNA(VLOOKUP(VLOOKUP($A26,Légende!$H:$J,3,FALSE),NOM_BM1,1,FALSE)),"AJOUTER L'ÉCOLE DANS LA SECTION 1",""))</f>
        <v/>
      </c>
      <c r="V26" t="str">
        <f>IF(N26=VLOOKUP(N26,Estrie!$P$6:$P$22,1,FALSE),"OK","ATTENTION")</f>
        <v>OK</v>
      </c>
    </row>
    <row r="27" spans="1:25" ht="15.75" x14ac:dyDescent="0.25">
      <c r="A27" s="96" t="s">
        <v>4</v>
      </c>
      <c r="B27" s="97" t="s">
        <v>673</v>
      </c>
      <c r="C27" s="180">
        <v>24</v>
      </c>
      <c r="D27" s="178"/>
      <c r="E27" s="180"/>
      <c r="F27" s="180"/>
      <c r="G27" s="178"/>
      <c r="H27" s="180"/>
      <c r="I27" s="180"/>
      <c r="J27" s="71">
        <f t="shared" si="0"/>
        <v>24</v>
      </c>
      <c r="K27" s="71">
        <f t="shared" si="1"/>
        <v>0</v>
      </c>
      <c r="L27" s="71">
        <f t="shared" si="2"/>
        <v>0</v>
      </c>
      <c r="M27" s="70">
        <f t="shared" si="3"/>
        <v>24</v>
      </c>
      <c r="N27" s="103" t="str">
        <f>IF(ISNA(VLOOKUP(A27,Légende!$H:$J,3,FALSE)),"",VLOOKUP(A27,Légende!$H:$J,3,FALSE))</f>
        <v>E.S.BROMPTONVILLE</v>
      </c>
      <c r="O27" s="15"/>
      <c r="P27" s="103">
        <f>IF(OR($J27="",$J27=0),"",RANK($J27,$J$5:$J$77,0))</f>
        <v>21</v>
      </c>
      <c r="Q27" s="103" t="str">
        <f>IF(OR($K27="",$K27=0),"",RANK($K27,$K$5:$K$77,0))</f>
        <v/>
      </c>
      <c r="R27" s="103" t="str">
        <f>IF(OR($L27="",$L27=0),"",RANK($L27,$L$5:$L$77,0))</f>
        <v/>
      </c>
      <c r="S27" s="103">
        <f>IF(OR($M27="",$M27=0),"",RANK($M27,$M$5:$M$77,0))</f>
        <v>21</v>
      </c>
      <c r="T27" s="112"/>
      <c r="V27" t="e">
        <f>IF(N27=VLOOKUP(N27,Estrie!$N$24:$N$40,1,FALSE),"OK","ATTENTION")</f>
        <v>#N/A</v>
      </c>
    </row>
    <row r="28" spans="1:25" ht="15.75" x14ac:dyDescent="0.25">
      <c r="A28" s="96" t="s">
        <v>85</v>
      </c>
      <c r="B28" s="97" t="s">
        <v>635</v>
      </c>
      <c r="C28" s="180">
        <v>23</v>
      </c>
      <c r="D28" s="178"/>
      <c r="E28" s="180"/>
      <c r="F28" s="180"/>
      <c r="G28" s="178"/>
      <c r="H28" s="180"/>
      <c r="I28" s="180"/>
      <c r="J28" s="71">
        <f t="shared" si="0"/>
        <v>23</v>
      </c>
      <c r="K28" s="71">
        <f t="shared" si="1"/>
        <v>0</v>
      </c>
      <c r="L28" s="71">
        <f t="shared" si="2"/>
        <v>0</v>
      </c>
      <c r="M28" s="70">
        <f t="shared" si="3"/>
        <v>23</v>
      </c>
      <c r="N28" s="103" t="str">
        <f>IF(ISNA(VLOOKUP(A28,Légende!$H:$J,3,FALSE)),"",VLOOKUP(A28,Légende!$H:$J,3,FALSE))</f>
        <v>MITCHELL</v>
      </c>
      <c r="O28" s="15"/>
      <c r="P28" s="103">
        <f>IF(OR($J28="",$J28=0),"",RANK($J28,$J$5:$J$62,0))</f>
        <v>24</v>
      </c>
      <c r="Q28" s="103" t="str">
        <f>IF(OR($K28="",$K28=0),"",RANK($K28,$K$5:$K$62,0))</f>
        <v/>
      </c>
      <c r="R28" s="103" t="str">
        <f>IF(OR($L28="",$L28=0),"",RANK($L28,$L$5:$L$62,0))</f>
        <v/>
      </c>
      <c r="S28" s="103">
        <f>IF(OR($M28="",$M28=0),"",RANK($M28,$M$5:$M$62,0))</f>
        <v>24</v>
      </c>
      <c r="T28" s="112" t="str">
        <f>IF(ISBLANK(A28),"",IF(ISNA(VLOOKUP(VLOOKUP($A28,Légende!$H:$J,3,FALSE),NOM_BM1,1,FALSE)),"AJOUTER L'ÉCOLE DANS LA SECTION 1",""))</f>
        <v/>
      </c>
      <c r="V28" t="str">
        <f>IF(N28=VLOOKUP(N28,Estrie!$P$6:$P$22,1,FALSE),"OK","ATTENTION")</f>
        <v>OK</v>
      </c>
    </row>
    <row r="29" spans="1:25" ht="15.75" x14ac:dyDescent="0.25">
      <c r="A29" s="96" t="s">
        <v>88</v>
      </c>
      <c r="B29" s="97" t="s">
        <v>645</v>
      </c>
      <c r="C29" s="180">
        <v>23</v>
      </c>
      <c r="D29" s="178"/>
      <c r="E29" s="180"/>
      <c r="F29" s="180"/>
      <c r="G29" s="178"/>
      <c r="H29" s="180"/>
      <c r="I29" s="180"/>
      <c r="J29" s="71">
        <f t="shared" si="0"/>
        <v>23</v>
      </c>
      <c r="K29" s="71">
        <f t="shared" si="1"/>
        <v>0</v>
      </c>
      <c r="L29" s="71">
        <f t="shared" si="2"/>
        <v>0</v>
      </c>
      <c r="M29" s="70">
        <f t="shared" si="3"/>
        <v>23</v>
      </c>
      <c r="N29" s="103" t="str">
        <f>IF(ISNA(VLOOKUP(A29,Légende!$H:$J,3,FALSE)),"",VLOOKUP(A29,Légende!$H:$J,3,FALSE))</f>
        <v>LA MONTÉE</v>
      </c>
      <c r="O29" s="15"/>
      <c r="P29" s="103">
        <f>IF(OR($J29="",$J29=0),"",RANK($J29,$J$5:$J$62,0))</f>
        <v>24</v>
      </c>
      <c r="Q29" s="103" t="str">
        <f>IF(OR($K29="",$K29=0),"",RANK($K29,$K$5:$K$62,0))</f>
        <v/>
      </c>
      <c r="R29" s="103" t="str">
        <f>IF(OR($L29="",$L29=0),"",RANK($L29,$L$5:$L$62,0))</f>
        <v/>
      </c>
      <c r="S29" s="103">
        <f>IF(OR($M29="",$M29=0),"",RANK($M29,$M$5:$M$62,0))</f>
        <v>24</v>
      </c>
      <c r="T29" s="112" t="str">
        <f>IF(ISBLANK(A29),"",IF(ISNA(VLOOKUP(VLOOKUP($A29,Légende!$H:$J,3,FALSE),NOM_BM1,1,FALSE)),"AJOUTER L'ÉCOLE DANS LA SECTION 1",""))</f>
        <v/>
      </c>
      <c r="V29" t="str">
        <f>IF(N29=VLOOKUP(N29,Estrie!$P$6:$P$22,1,FALSE),"OK","ATTENTION")</f>
        <v>OK</v>
      </c>
    </row>
    <row r="30" spans="1:25" ht="15.75" x14ac:dyDescent="0.25">
      <c r="A30" s="96" t="s">
        <v>89</v>
      </c>
      <c r="B30" s="97" t="s">
        <v>667</v>
      </c>
      <c r="C30" s="180">
        <v>22</v>
      </c>
      <c r="D30" s="178"/>
      <c r="E30" s="180"/>
      <c r="F30" s="180"/>
      <c r="G30" s="178"/>
      <c r="H30" s="180"/>
      <c r="I30" s="180"/>
      <c r="J30" s="71">
        <f t="shared" si="0"/>
        <v>22</v>
      </c>
      <c r="K30" s="71">
        <f t="shared" si="1"/>
        <v>0</v>
      </c>
      <c r="L30" s="71">
        <f t="shared" si="2"/>
        <v>0</v>
      </c>
      <c r="M30" s="70">
        <f t="shared" si="3"/>
        <v>22</v>
      </c>
      <c r="N30" s="103" t="str">
        <f>IF(ISNA(VLOOKUP(A30,Légende!$H:$J,3,FALSE)),"",VLOOKUP(A30,Légende!$H:$J,3,FALSE))</f>
        <v>LE SALÉSIEN</v>
      </c>
      <c r="O30" s="15"/>
      <c r="P30" s="39">
        <f>IF(OR($J30="",$J30=0),"",RANK($J30,$J$6:$J$131,0))</f>
        <v>25</v>
      </c>
      <c r="Q30" s="39" t="str">
        <f>IF(OR($K30="",$K30=0),"",RANK($K30,$K$6:$K$131,0))</f>
        <v/>
      </c>
      <c r="R30" s="39" t="str">
        <f>IF(OR($L30="",$L30=0),"",RANK($L30,$L$6:$L$131,0))</f>
        <v/>
      </c>
      <c r="S30" s="39">
        <f>IF(OR($M30="",$M30=0),"",RANK($M30,$M$6:$M$131,0))</f>
        <v>25</v>
      </c>
      <c r="T30" s="112" t="str">
        <f>IF(ISBLANK(A30),"",IF(ISNA(VLOOKUP(VLOOKUP($A30,Légende!$H:$J,3,FALSE),NOM_BF1,1,FALSE)),"AJOUTER L'ÉCOLE DANS LA SECTION 1",""))</f>
        <v>AJOUTER L'ÉCOLE DANS LA SECTION 1</v>
      </c>
      <c r="V30" t="str">
        <f>IF(N30=VLOOKUP(N30,Estrie!$P$6:$P$22,1,FALSE),"OK","ATTENTION")</f>
        <v>OK</v>
      </c>
    </row>
    <row r="31" spans="1:25" ht="15.75" x14ac:dyDescent="0.25">
      <c r="A31" s="96" t="s">
        <v>89</v>
      </c>
      <c r="B31" s="97" t="s">
        <v>666</v>
      </c>
      <c r="C31" s="180">
        <v>22</v>
      </c>
      <c r="D31" s="178"/>
      <c r="E31" s="180"/>
      <c r="F31" s="180"/>
      <c r="G31" s="178"/>
      <c r="H31" s="180"/>
      <c r="I31" s="180"/>
      <c r="J31" s="71">
        <f t="shared" si="0"/>
        <v>22</v>
      </c>
      <c r="K31" s="71">
        <f t="shared" si="1"/>
        <v>0</v>
      </c>
      <c r="L31" s="71">
        <f t="shared" si="2"/>
        <v>0</v>
      </c>
      <c r="M31" s="70">
        <f t="shared" si="3"/>
        <v>22</v>
      </c>
      <c r="N31" s="103" t="str">
        <f>IF(ISNA(VLOOKUP(A31,Légende!$H:$J,3,FALSE)),"",VLOOKUP(A31,Légende!$H:$J,3,FALSE))</f>
        <v>LE SALÉSIEN</v>
      </c>
      <c r="O31" s="15"/>
      <c r="P31" s="39">
        <f>IF(OR($J31="",$J31=0),"",RANK($J31,$J$6:$J$131,0))</f>
        <v>25</v>
      </c>
      <c r="Q31" s="39" t="str">
        <f>IF(OR($K31="",$K31=0),"",RANK($K31,$K$6:$K$131,0))</f>
        <v/>
      </c>
      <c r="R31" s="39" t="str">
        <f>IF(OR($L31="",$L31=0),"",RANK($L31,$L$6:$L$131,0))</f>
        <v/>
      </c>
      <c r="S31" s="39">
        <f>IF(OR($M31="",$M31=0),"",RANK($M31,$M$6:$M$131,0))</f>
        <v>25</v>
      </c>
      <c r="T31" s="112" t="str">
        <f>IF(ISBLANK(A31),"",IF(ISNA(VLOOKUP(VLOOKUP($A31,Légende!$H:$J,3,FALSE),NOM_BF1,1,FALSE)),"AJOUTER L'ÉCOLE DANS LA SECTION 1",""))</f>
        <v>AJOUTER L'ÉCOLE DANS LA SECTION 1</v>
      </c>
      <c r="V31" t="str">
        <f>IF(N31=VLOOKUP(N31,Estrie!$P$6:$P$22,1,FALSE),"OK","ATTENTION")</f>
        <v>OK</v>
      </c>
    </row>
    <row r="32" spans="1:25" ht="15.75" x14ac:dyDescent="0.25">
      <c r="A32" s="96" t="s">
        <v>149</v>
      </c>
      <c r="B32" s="97" t="s">
        <v>657</v>
      </c>
      <c r="C32" s="180">
        <v>21</v>
      </c>
      <c r="D32" s="178"/>
      <c r="E32" s="180"/>
      <c r="F32" s="180"/>
      <c r="G32" s="178"/>
      <c r="H32" s="180"/>
      <c r="I32" s="180"/>
      <c r="J32" s="71">
        <f t="shared" si="0"/>
        <v>21</v>
      </c>
      <c r="K32" s="71">
        <f t="shared" si="1"/>
        <v>0</v>
      </c>
      <c r="L32" s="71">
        <f t="shared" si="2"/>
        <v>0</v>
      </c>
      <c r="M32" s="70">
        <f t="shared" si="3"/>
        <v>21</v>
      </c>
      <c r="N32" s="103" t="str">
        <f>IF(ISNA(VLOOKUP(A32,Légende!$H:$J,3,FALSE)),"",VLOOKUP(A32,Légende!$H:$J,3,FALSE))</f>
        <v>DU TOURNESOL</v>
      </c>
      <c r="O32" s="15"/>
      <c r="P32" s="103">
        <f>IF(OR($J32="",$J32=0),"",RANK($J32,$J$5:$J$62,0))</f>
        <v>28</v>
      </c>
      <c r="Q32" s="103" t="str">
        <f>IF(OR($K32="",$K32=0),"",RANK($K32,$K$5:$K$62,0))</f>
        <v/>
      </c>
      <c r="R32" s="103" t="str">
        <f>IF(OR($L32="",$L32=0),"",RANK($L32,$L$5:$L$62,0))</f>
        <v/>
      </c>
      <c r="S32" s="103">
        <f>IF(OR($M32="",$M32=0),"",RANK($M32,$M$5:$M$62,0))</f>
        <v>28</v>
      </c>
      <c r="T32" s="112" t="str">
        <f>IF(ISBLANK(A32),"",IF(ISNA(VLOOKUP(VLOOKUP($A32,Légende!$H:$J,3,FALSE),NOM_BM1,1,FALSE)),"AJOUTER L'ÉCOLE DANS LA SECTION 1",""))</f>
        <v/>
      </c>
      <c r="V32" t="str">
        <f>IF(N32=VLOOKUP(N32,Estrie!$P$6:$P$22,1,FALSE),"OK","ATTENTION")</f>
        <v>OK</v>
      </c>
    </row>
    <row r="33" spans="1:22" ht="15.75" x14ac:dyDescent="0.25">
      <c r="A33" s="33" t="s">
        <v>156</v>
      </c>
      <c r="B33" s="56" t="s">
        <v>672</v>
      </c>
      <c r="C33" s="180">
        <v>21</v>
      </c>
      <c r="D33" s="178"/>
      <c r="E33" s="180"/>
      <c r="F33" s="180"/>
      <c r="G33" s="178"/>
      <c r="H33" s="180"/>
      <c r="I33" s="180"/>
      <c r="J33" s="71">
        <f t="shared" si="0"/>
        <v>21</v>
      </c>
      <c r="K33" s="71">
        <f t="shared" si="1"/>
        <v>0</v>
      </c>
      <c r="L33" s="71">
        <f t="shared" si="2"/>
        <v>0</v>
      </c>
      <c r="M33" s="70">
        <f t="shared" si="3"/>
        <v>21</v>
      </c>
      <c r="N33" s="103" t="str">
        <f>IF(ISNA(VLOOKUP(A33,Légende!$H:$J,3,FALSE)),"",VLOOKUP(A33,Légende!$H:$J,3,FALSE))</f>
        <v>Mt-Ste-Anne</v>
      </c>
      <c r="O33" s="15"/>
      <c r="P33" s="39">
        <f>IF(OR($J33="",$J33=0),"",RANK($J33,$J$5:$J$99,0))</f>
        <v>28</v>
      </c>
      <c r="Q33" s="39" t="str">
        <f>IF(OR($K33="",$K33=0),"",RANK($K33,$K$5:$K$99,0))</f>
        <v/>
      </c>
      <c r="R33" s="39" t="str">
        <f>IF(OR($L33="",$L33=0),"",RANK($L33,$L$5:$L$99,0))</f>
        <v/>
      </c>
      <c r="S33" s="39">
        <f>IF(OR($M33="",$M33=0),"",RANK($M33,$M$5:$M$99,0))</f>
        <v>28</v>
      </c>
      <c r="T33" s="112"/>
      <c r="U33" s="112"/>
      <c r="V33" t="e">
        <f>IF(N33=VLOOKUP(N33,Estrie!$N$24:$N$40,1,FALSE),"OK","ATTENTION")</f>
        <v>#N/A</v>
      </c>
    </row>
    <row r="34" spans="1:22" ht="15.75" x14ac:dyDescent="0.25">
      <c r="A34" s="96" t="s">
        <v>85</v>
      </c>
      <c r="B34" s="97" t="s">
        <v>630</v>
      </c>
      <c r="C34" s="180">
        <v>20</v>
      </c>
      <c r="D34" s="178"/>
      <c r="E34" s="180"/>
      <c r="F34" s="180"/>
      <c r="G34" s="178"/>
      <c r="H34" s="180"/>
      <c r="I34" s="180"/>
      <c r="J34" s="71">
        <f t="shared" si="0"/>
        <v>20</v>
      </c>
      <c r="K34" s="71">
        <f t="shared" si="1"/>
        <v>0</v>
      </c>
      <c r="L34" s="71">
        <f t="shared" si="2"/>
        <v>0</v>
      </c>
      <c r="M34" s="70">
        <f t="shared" si="3"/>
        <v>20</v>
      </c>
      <c r="N34" s="103" t="str">
        <f>IF(ISNA(VLOOKUP(A34,Légende!$H:$J,3,FALSE)),"",VLOOKUP(A34,Légende!$H:$J,3,FALSE))</f>
        <v>MITCHELL</v>
      </c>
      <c r="O34" s="15"/>
      <c r="P34" s="103">
        <f t="shared" ref="P34:P40" si="12">IF(OR($J34="",$J34=0),"",RANK($J34,$J$5:$J$62,0))</f>
        <v>30</v>
      </c>
      <c r="Q34" s="103" t="str">
        <f t="shared" ref="Q34:Q40" si="13">IF(OR($K34="",$K34=0),"",RANK($K34,$K$5:$K$62,0))</f>
        <v/>
      </c>
      <c r="R34" s="103" t="str">
        <f t="shared" ref="R34:R40" si="14">IF(OR($L34="",$L34=0),"",RANK($L34,$L$5:$L$62,0))</f>
        <v/>
      </c>
      <c r="S34" s="103">
        <f t="shared" ref="S34:S40" si="15">IF(OR($M34="",$M34=0),"",RANK($M34,$M$5:$M$62,0))</f>
        <v>30</v>
      </c>
      <c r="T34" s="112"/>
      <c r="V34" t="str">
        <f>IF(N34=VLOOKUP(N34,Estrie!$P$6:$P$22,1,FALSE),"OK","ATTENTION")</f>
        <v>OK</v>
      </c>
    </row>
    <row r="35" spans="1:22" ht="15.75" x14ac:dyDescent="0.25">
      <c r="A35" s="96" t="s">
        <v>85</v>
      </c>
      <c r="B35" s="97" t="s">
        <v>634</v>
      </c>
      <c r="C35" s="180">
        <v>20</v>
      </c>
      <c r="D35" s="178"/>
      <c r="E35" s="180"/>
      <c r="F35" s="180"/>
      <c r="G35" s="178"/>
      <c r="H35" s="180"/>
      <c r="I35" s="180"/>
      <c r="J35" s="71">
        <f t="shared" si="0"/>
        <v>20</v>
      </c>
      <c r="K35" s="71">
        <f t="shared" si="1"/>
        <v>0</v>
      </c>
      <c r="L35" s="71">
        <f t="shared" si="2"/>
        <v>0</v>
      </c>
      <c r="M35" s="70">
        <f t="shared" si="3"/>
        <v>20</v>
      </c>
      <c r="N35" s="103" t="str">
        <f>IF(ISNA(VLOOKUP(A35,Légende!$H:$J,3,FALSE)),"",VLOOKUP(A35,Légende!$H:$J,3,FALSE))</f>
        <v>MITCHELL</v>
      </c>
      <c r="O35" s="15"/>
      <c r="P35" s="103">
        <f t="shared" si="12"/>
        <v>30</v>
      </c>
      <c r="Q35" s="103" t="str">
        <f t="shared" si="13"/>
        <v/>
      </c>
      <c r="R35" s="103" t="str">
        <f t="shared" si="14"/>
        <v/>
      </c>
      <c r="S35" s="103">
        <f t="shared" si="15"/>
        <v>30</v>
      </c>
      <c r="T35" s="112" t="str">
        <f>IF(ISBLANK(A35),"",IF(ISNA(VLOOKUP(VLOOKUP($A35,Légende!$H:$J,3,FALSE),NOM_BM1,1,FALSE)),"AJOUTER L'ÉCOLE DANS LA SECTION 1",""))</f>
        <v/>
      </c>
      <c r="V35" t="str">
        <f>IF(N35=VLOOKUP(N35,Estrie!$P$6:$P$22,1,FALSE),"OK","ATTENTION")</f>
        <v>OK</v>
      </c>
    </row>
    <row r="36" spans="1:22" ht="15.75" x14ac:dyDescent="0.25">
      <c r="A36" s="96" t="s">
        <v>88</v>
      </c>
      <c r="B36" s="97" t="s">
        <v>643</v>
      </c>
      <c r="C36" s="180">
        <v>20</v>
      </c>
      <c r="D36" s="178"/>
      <c r="E36" s="180"/>
      <c r="F36" s="180"/>
      <c r="G36" s="178"/>
      <c r="H36" s="180"/>
      <c r="I36" s="180"/>
      <c r="J36" s="71">
        <f t="shared" si="0"/>
        <v>20</v>
      </c>
      <c r="K36" s="71">
        <f t="shared" si="1"/>
        <v>0</v>
      </c>
      <c r="L36" s="71">
        <f t="shared" si="2"/>
        <v>0</v>
      </c>
      <c r="M36" s="70">
        <f t="shared" si="3"/>
        <v>20</v>
      </c>
      <c r="N36" s="103" t="str">
        <f>IF(ISNA(VLOOKUP(A36,Légende!$H:$J,3,FALSE)),"",VLOOKUP(A36,Légende!$H:$J,3,FALSE))</f>
        <v>LA MONTÉE</v>
      </c>
      <c r="O36" s="15"/>
      <c r="P36" s="103">
        <f t="shared" si="12"/>
        <v>30</v>
      </c>
      <c r="Q36" s="103" t="str">
        <f t="shared" si="13"/>
        <v/>
      </c>
      <c r="R36" s="103" t="str">
        <f t="shared" si="14"/>
        <v/>
      </c>
      <c r="S36" s="103">
        <f t="shared" si="15"/>
        <v>30</v>
      </c>
      <c r="T36" s="112" t="str">
        <f>IF(ISBLANK(A36),"",IF(ISNA(VLOOKUP(VLOOKUP($A36,Légende!$H:$J,3,FALSE),NOM_BM1,1,FALSE)),"AJOUTER L'ÉCOLE DANS LA SECTION 1",""))</f>
        <v/>
      </c>
      <c r="V36" t="str">
        <f>IF(N36=VLOOKUP(N36,Estrie!$P$6:$P$22,1,FALSE),"OK","ATTENTION")</f>
        <v>OK</v>
      </c>
    </row>
    <row r="37" spans="1:22" ht="15.75" x14ac:dyDescent="0.25">
      <c r="A37" s="96" t="s">
        <v>88</v>
      </c>
      <c r="B37" s="97" t="s">
        <v>644</v>
      </c>
      <c r="C37" s="180">
        <v>19</v>
      </c>
      <c r="D37" s="178"/>
      <c r="E37" s="180"/>
      <c r="F37" s="180"/>
      <c r="G37" s="178"/>
      <c r="H37" s="180"/>
      <c r="I37" s="180"/>
      <c r="J37" s="71">
        <f t="shared" ref="J37:J62" si="16">SUM(C37)+F37+I37</f>
        <v>19</v>
      </c>
      <c r="K37" s="71">
        <f t="shared" ref="K37:K62" si="17">SUM(D37)+G37</f>
        <v>0</v>
      </c>
      <c r="L37" s="71">
        <f t="shared" ref="L37:L62" si="18">SUM(E37)+H37</f>
        <v>0</v>
      </c>
      <c r="M37" s="70">
        <f t="shared" ref="M37:M62" si="19">SUM(J37)+K37+L37</f>
        <v>19</v>
      </c>
      <c r="N37" s="103" t="str">
        <f>IF(ISNA(VLOOKUP(A37,Légende!$H:$J,3,FALSE)),"",VLOOKUP(A37,Légende!$H:$J,3,FALSE))</f>
        <v>LA MONTÉE</v>
      </c>
      <c r="O37" s="15"/>
      <c r="P37" s="103">
        <f t="shared" si="12"/>
        <v>33</v>
      </c>
      <c r="Q37" s="103" t="str">
        <f t="shared" si="13"/>
        <v/>
      </c>
      <c r="R37" s="103" t="str">
        <f t="shared" si="14"/>
        <v/>
      </c>
      <c r="S37" s="103">
        <f t="shared" si="15"/>
        <v>33</v>
      </c>
      <c r="T37" s="112"/>
      <c r="V37" t="str">
        <f>IF(N37=VLOOKUP(N37,Estrie!$P$6:$P$22,1,FALSE),"OK","ATTENTION")</f>
        <v>OK</v>
      </c>
    </row>
    <row r="38" spans="1:22" ht="15.75" x14ac:dyDescent="0.25">
      <c r="A38" s="96" t="s">
        <v>98</v>
      </c>
      <c r="B38" s="98" t="s">
        <v>679</v>
      </c>
      <c r="C38" s="180">
        <v>19</v>
      </c>
      <c r="D38" s="178"/>
      <c r="E38" s="180"/>
      <c r="F38" s="180"/>
      <c r="G38" s="178"/>
      <c r="H38" s="180"/>
      <c r="I38" s="180"/>
      <c r="J38" s="71">
        <f t="shared" si="16"/>
        <v>19</v>
      </c>
      <c r="K38" s="71">
        <f t="shared" si="17"/>
        <v>0</v>
      </c>
      <c r="L38" s="71">
        <f t="shared" si="18"/>
        <v>0</v>
      </c>
      <c r="M38" s="70">
        <f t="shared" si="19"/>
        <v>19</v>
      </c>
      <c r="N38" s="103" t="str">
        <f>IF(ISNA(VLOOKUP(A38,Légende!$H:$J,3,FALSE)),"",VLOOKUP(A38,Légende!$H:$J,3,FALSE))</f>
        <v>LA FRONTALIÈRE</v>
      </c>
      <c r="O38" s="15"/>
      <c r="P38" s="103">
        <f t="shared" si="12"/>
        <v>33</v>
      </c>
      <c r="Q38" s="103" t="str">
        <f t="shared" si="13"/>
        <v/>
      </c>
      <c r="R38" s="103" t="str">
        <f t="shared" si="14"/>
        <v/>
      </c>
      <c r="S38" s="103">
        <f t="shared" si="15"/>
        <v>33</v>
      </c>
      <c r="T38" s="112"/>
      <c r="V38" t="str">
        <f>IF(N38=VLOOKUP(N38,Estrie!$P$6:$P$22,1,FALSE),"OK","ATTENTION")</f>
        <v>OK</v>
      </c>
    </row>
    <row r="39" spans="1:22" ht="15.75" x14ac:dyDescent="0.25">
      <c r="A39" s="96" t="s">
        <v>86</v>
      </c>
      <c r="B39" s="97" t="s">
        <v>618</v>
      </c>
      <c r="C39" s="180">
        <v>18</v>
      </c>
      <c r="D39" s="178"/>
      <c r="E39" s="180"/>
      <c r="F39" s="180"/>
      <c r="G39" s="178"/>
      <c r="H39" s="180"/>
      <c r="I39" s="180"/>
      <c r="J39" s="71">
        <f t="shared" si="16"/>
        <v>18</v>
      </c>
      <c r="K39" s="71">
        <f t="shared" si="17"/>
        <v>0</v>
      </c>
      <c r="L39" s="71">
        <f t="shared" si="18"/>
        <v>0</v>
      </c>
      <c r="M39" s="70">
        <f t="shared" si="19"/>
        <v>18</v>
      </c>
      <c r="N39" s="103" t="str">
        <f>IF(ISNA(VLOOKUP(A39,Légende!$H:$J,3,FALSE)),"",VLOOKUP(A39,Légende!$H:$J,3,FALSE))</f>
        <v>SÉM. SHERBROOKE</v>
      </c>
      <c r="O39" s="15"/>
      <c r="P39" s="103">
        <f t="shared" si="12"/>
        <v>35</v>
      </c>
      <c r="Q39" s="103" t="str">
        <f t="shared" si="13"/>
        <v/>
      </c>
      <c r="R39" s="103" t="str">
        <f t="shared" si="14"/>
        <v/>
      </c>
      <c r="S39" s="103">
        <f t="shared" si="15"/>
        <v>35</v>
      </c>
      <c r="T39" s="112" t="str">
        <f>IF(ISBLANK(A39),"",IF(ISNA(VLOOKUP(VLOOKUP($A39,Légende!$H:$J,3,FALSE),NOM_BM1,1,FALSE)),"AJOUTER L'ÉCOLE DANS LA SECTION 1",""))</f>
        <v/>
      </c>
      <c r="V39" t="str">
        <f>IF(N39=VLOOKUP(N39,Estrie!$P$6:$P$22,1,FALSE),"OK","ATTENTION")</f>
        <v>OK</v>
      </c>
    </row>
    <row r="40" spans="1:22" ht="15.75" x14ac:dyDescent="0.25">
      <c r="A40" s="96" t="s">
        <v>85</v>
      </c>
      <c r="B40" s="98" t="s">
        <v>632</v>
      </c>
      <c r="C40" s="180">
        <v>18</v>
      </c>
      <c r="D40" s="99"/>
      <c r="E40" s="101"/>
      <c r="F40" s="180"/>
      <c r="G40" s="100"/>
      <c r="H40" s="101"/>
      <c r="I40" s="180"/>
      <c r="J40" s="71">
        <f t="shared" si="16"/>
        <v>18</v>
      </c>
      <c r="K40" s="71">
        <f t="shared" si="17"/>
        <v>0</v>
      </c>
      <c r="L40" s="71">
        <f t="shared" si="18"/>
        <v>0</v>
      </c>
      <c r="M40" s="70">
        <f t="shared" si="19"/>
        <v>18</v>
      </c>
      <c r="N40" s="103" t="str">
        <f>IF(ISNA(VLOOKUP(A40,Légende!$H:$J,3,FALSE)),"",VLOOKUP(A40,Légende!$H:$J,3,FALSE))</f>
        <v>MITCHELL</v>
      </c>
      <c r="O40" s="15"/>
      <c r="P40" s="103">
        <f t="shared" si="12"/>
        <v>35</v>
      </c>
      <c r="Q40" s="103" t="str">
        <f t="shared" si="13"/>
        <v/>
      </c>
      <c r="R40" s="103" t="str">
        <f t="shared" si="14"/>
        <v/>
      </c>
      <c r="S40" s="103">
        <f t="shared" si="15"/>
        <v>35</v>
      </c>
      <c r="T40" s="112" t="str">
        <f>IF(ISBLANK(A40),"",IF(ISNA(VLOOKUP(VLOOKUP($A40,Légende!$H:$J,3,FALSE),NOM_BM1,1,FALSE)),"AJOUTER L'ÉCOLE DANS LA SECTION 1",""))</f>
        <v/>
      </c>
      <c r="V40" t="str">
        <f>IF(N40=VLOOKUP(N40,Estrie!$P$6:$P$22,1,FALSE),"OK","ATTENTION")</f>
        <v>OK</v>
      </c>
    </row>
    <row r="41" spans="1:22" ht="15.75" x14ac:dyDescent="0.25">
      <c r="A41" s="96" t="s">
        <v>89</v>
      </c>
      <c r="B41" s="98" t="s">
        <v>669</v>
      </c>
      <c r="C41" s="180">
        <v>17</v>
      </c>
      <c r="D41" s="99"/>
      <c r="E41" s="101"/>
      <c r="F41" s="180"/>
      <c r="G41" s="100"/>
      <c r="H41" s="101"/>
      <c r="I41" s="180"/>
      <c r="J41" s="71">
        <f t="shared" si="16"/>
        <v>17</v>
      </c>
      <c r="K41" s="71">
        <f t="shared" si="17"/>
        <v>0</v>
      </c>
      <c r="L41" s="71">
        <f t="shared" si="18"/>
        <v>0</v>
      </c>
      <c r="M41" s="70">
        <f t="shared" si="19"/>
        <v>17</v>
      </c>
      <c r="N41" s="103" t="str">
        <f>IF(ISNA(VLOOKUP(A41,Légende!$H:$J,3,FALSE)),"",VLOOKUP(A41,Légende!$H:$J,3,FALSE))</f>
        <v>LE SALÉSIEN</v>
      </c>
      <c r="O41" s="15"/>
      <c r="P41" s="39">
        <f>IF(OR($J41="",$J41=0),"",RANK($J41,$J$6:$J$131,0))</f>
        <v>36</v>
      </c>
      <c r="Q41" s="39" t="str">
        <f>IF(OR($K41="",$K41=0),"",RANK($K41,$K$6:$K$131,0))</f>
        <v/>
      </c>
      <c r="R41" s="39" t="str">
        <f>IF(OR($L41="",$L41=0),"",RANK($L41,$L$6:$L$131,0))</f>
        <v/>
      </c>
      <c r="S41" s="39">
        <f>IF(OR($M41="",$M41=0),"",RANK($M41,$M$6:$M$131,0))</f>
        <v>36</v>
      </c>
      <c r="T41" s="112" t="str">
        <f>IF(ISBLANK(A41),"",IF(ISNA(VLOOKUP(VLOOKUP($A41,Légende!$H:$J,3,FALSE),NOM_BF1,1,FALSE)),"AJOUTER L'ÉCOLE DANS LA SECTION 1",""))</f>
        <v>AJOUTER L'ÉCOLE DANS LA SECTION 1</v>
      </c>
      <c r="V41" t="str">
        <f>IF(N41=VLOOKUP(N41,Estrie!$P$6:$P$22,1,FALSE),"OK","ATTENTION")</f>
        <v>OK</v>
      </c>
    </row>
    <row r="42" spans="1:22" ht="15.75" x14ac:dyDescent="0.25">
      <c r="A42" s="96" t="s">
        <v>85</v>
      </c>
      <c r="B42" s="98" t="s">
        <v>633</v>
      </c>
      <c r="C42" s="180">
        <v>16</v>
      </c>
      <c r="D42" s="99"/>
      <c r="E42" s="101"/>
      <c r="F42" s="180"/>
      <c r="G42" s="100"/>
      <c r="H42" s="101"/>
      <c r="I42" s="180"/>
      <c r="J42" s="71">
        <f t="shared" si="16"/>
        <v>16</v>
      </c>
      <c r="K42" s="71">
        <f t="shared" si="17"/>
        <v>0</v>
      </c>
      <c r="L42" s="71">
        <f t="shared" si="18"/>
        <v>0</v>
      </c>
      <c r="M42" s="70">
        <f t="shared" si="19"/>
        <v>16</v>
      </c>
      <c r="N42" s="103" t="str">
        <f>IF(ISNA(VLOOKUP(A42,Légende!$H:$J,3,FALSE)),"",VLOOKUP(A42,Légende!$H:$J,3,FALSE))</f>
        <v>MITCHELL</v>
      </c>
      <c r="O42" s="15"/>
      <c r="P42" s="103">
        <f t="shared" ref="P42:P51" si="20">IF(OR($J42="",$J42=0),"",RANK($J42,$J$5:$J$62,0))</f>
        <v>38</v>
      </c>
      <c r="Q42" s="103" t="str">
        <f t="shared" ref="Q42:Q51" si="21">IF(OR($K42="",$K42=0),"",RANK($K42,$K$5:$K$62,0))</f>
        <v/>
      </c>
      <c r="R42" s="103" t="str">
        <f t="shared" ref="R42:R51" si="22">IF(OR($L42="",$L42=0),"",RANK($L42,$L$5:$L$62,0))</f>
        <v/>
      </c>
      <c r="S42" s="103">
        <f t="shared" ref="S42:S51" si="23">IF(OR($M42="",$M42=0),"",RANK($M42,$M$5:$M$62,0))</f>
        <v>38</v>
      </c>
      <c r="T42" s="112" t="str">
        <f>IF(ISBLANK(A42),"",IF(ISNA(VLOOKUP(VLOOKUP($A42,Légende!$H:$J,3,FALSE),NOM_BM1,1,FALSE)),"AJOUTER L'ÉCOLE DANS LA SECTION 1",""))</f>
        <v/>
      </c>
      <c r="V42" t="str">
        <f>IF(N42=VLOOKUP(N42,Estrie!$P$6:$P$22,1,FALSE),"OK","ATTENTION")</f>
        <v>OK</v>
      </c>
    </row>
    <row r="43" spans="1:22" ht="15.75" x14ac:dyDescent="0.25">
      <c r="A43" s="96" t="s">
        <v>90</v>
      </c>
      <c r="B43" s="98" t="s">
        <v>610</v>
      </c>
      <c r="C43" s="180"/>
      <c r="D43" s="99"/>
      <c r="E43" s="101"/>
      <c r="F43" s="180"/>
      <c r="G43" s="100"/>
      <c r="H43" s="101"/>
      <c r="I43" s="180"/>
      <c r="J43" s="71">
        <f t="shared" si="16"/>
        <v>0</v>
      </c>
      <c r="K43" s="71">
        <f t="shared" si="17"/>
        <v>0</v>
      </c>
      <c r="L43" s="71">
        <f t="shared" si="18"/>
        <v>0</v>
      </c>
      <c r="M43" s="70">
        <f t="shared" si="19"/>
        <v>0</v>
      </c>
      <c r="N43" s="103" t="str">
        <f>IF(ISNA(VLOOKUP(A43,Légende!$H:$J,3,FALSE)),"",VLOOKUP(A43,Légende!$H:$J,3,FALSE))</f>
        <v>DU TRIOLET</v>
      </c>
      <c r="O43" s="15"/>
      <c r="P43" s="103" t="str">
        <f t="shared" si="20"/>
        <v/>
      </c>
      <c r="Q43" s="103" t="str">
        <f t="shared" si="21"/>
        <v/>
      </c>
      <c r="R43" s="103" t="str">
        <f t="shared" si="22"/>
        <v/>
      </c>
      <c r="S43" s="103" t="str">
        <f t="shared" si="23"/>
        <v/>
      </c>
      <c r="T43" s="112" t="str">
        <f>IF(ISBLANK(A43),"",IF(ISNA(VLOOKUP(VLOOKUP($A43,Légende!$H:$J,3,FALSE),NOM_BM1,1,FALSE)),"AJOUTER L'ÉCOLE DANS LA SECTION 1",""))</f>
        <v>AJOUTER L'ÉCOLE DANS LA SECTION 1</v>
      </c>
      <c r="V43" t="e">
        <f>IF(N43=VLOOKUP(N43,Estrie!$P$6:$P$22,1,FALSE),"OK","ATTENTION")</f>
        <v>#N/A</v>
      </c>
    </row>
    <row r="44" spans="1:22" ht="15.75" x14ac:dyDescent="0.25">
      <c r="A44" s="96" t="s">
        <v>86</v>
      </c>
      <c r="B44" s="98" t="s">
        <v>484</v>
      </c>
      <c r="C44" s="180"/>
      <c r="D44" s="99"/>
      <c r="E44" s="101"/>
      <c r="F44" s="180"/>
      <c r="G44" s="100"/>
      <c r="H44" s="101"/>
      <c r="I44" s="180"/>
      <c r="J44" s="71">
        <f t="shared" si="16"/>
        <v>0</v>
      </c>
      <c r="K44" s="71">
        <f t="shared" si="17"/>
        <v>0</v>
      </c>
      <c r="L44" s="71">
        <f t="shared" si="18"/>
        <v>0</v>
      </c>
      <c r="M44" s="70">
        <f t="shared" si="19"/>
        <v>0</v>
      </c>
      <c r="N44" s="103" t="str">
        <f>IF(ISNA(VLOOKUP(A44,Légende!$H:$J,3,FALSE)),"",VLOOKUP(A44,Légende!$H:$J,3,FALSE))</f>
        <v>SÉM. SHERBROOKE</v>
      </c>
      <c r="O44" s="15"/>
      <c r="P44" s="103" t="str">
        <f t="shared" si="20"/>
        <v/>
      </c>
      <c r="Q44" s="103" t="str">
        <f t="shared" si="21"/>
        <v/>
      </c>
      <c r="R44" s="103" t="str">
        <f t="shared" si="22"/>
        <v/>
      </c>
      <c r="S44" s="103" t="str">
        <f t="shared" si="23"/>
        <v/>
      </c>
      <c r="T44" s="112" t="str">
        <f>IF(ISBLANK(A44),"",IF(ISNA(VLOOKUP(VLOOKUP($A44,Légende!$H:$J,3,FALSE),NOM_BM1,1,FALSE)),"AJOUTER L'ÉCOLE DANS LA SECTION 1",""))</f>
        <v/>
      </c>
      <c r="V44" t="str">
        <f>IF(N44=VLOOKUP(N44,Estrie!$P$6:$P$22,1,FALSE),"OK","ATTENTION")</f>
        <v>OK</v>
      </c>
    </row>
    <row r="45" spans="1:22" ht="15.75" x14ac:dyDescent="0.25">
      <c r="A45" s="96" t="s">
        <v>85</v>
      </c>
      <c r="B45" s="97" t="s">
        <v>449</v>
      </c>
      <c r="C45" s="180"/>
      <c r="D45" s="178"/>
      <c r="E45" s="180"/>
      <c r="F45" s="180"/>
      <c r="G45" s="178"/>
      <c r="H45" s="180"/>
      <c r="I45" s="180"/>
      <c r="J45" s="71">
        <f t="shared" si="16"/>
        <v>0</v>
      </c>
      <c r="K45" s="71">
        <f t="shared" si="17"/>
        <v>0</v>
      </c>
      <c r="L45" s="71">
        <f t="shared" si="18"/>
        <v>0</v>
      </c>
      <c r="M45" s="70">
        <f t="shared" si="19"/>
        <v>0</v>
      </c>
      <c r="N45" s="103" t="str">
        <f>IF(ISNA(VLOOKUP(A45,Légende!$H:$J,3,FALSE)),"",VLOOKUP(A45,Légende!$H:$J,3,FALSE))</f>
        <v>MITCHELL</v>
      </c>
      <c r="O45" s="15"/>
      <c r="P45" s="103" t="str">
        <f t="shared" si="20"/>
        <v/>
      </c>
      <c r="Q45" s="103" t="str">
        <f t="shared" si="21"/>
        <v/>
      </c>
      <c r="R45" s="103" t="str">
        <f t="shared" si="22"/>
        <v/>
      </c>
      <c r="S45" s="103" t="str">
        <f t="shared" si="23"/>
        <v/>
      </c>
      <c r="T45" s="112" t="str">
        <f>IF(ISBLANK(A45),"",IF(ISNA(VLOOKUP(VLOOKUP($A45,Légende!$H:$J,3,FALSE),NOM_BM1,1,FALSE)),"AJOUTER L'ÉCOLE DANS LA SECTION 1",""))</f>
        <v/>
      </c>
      <c r="V45" t="str">
        <f>IF(N45=VLOOKUP(N45,Estrie!$P$6:$P$22,1,FALSE),"OK","ATTENTION")</f>
        <v>OK</v>
      </c>
    </row>
    <row r="46" spans="1:22" ht="15.75" x14ac:dyDescent="0.25">
      <c r="A46" s="96" t="s">
        <v>88</v>
      </c>
      <c r="B46" s="97" t="s">
        <v>641</v>
      </c>
      <c r="C46" s="180"/>
      <c r="D46" s="178"/>
      <c r="E46" s="180"/>
      <c r="F46" s="180"/>
      <c r="G46" s="178"/>
      <c r="H46" s="180"/>
      <c r="I46" s="180"/>
      <c r="J46" s="71">
        <f t="shared" si="16"/>
        <v>0</v>
      </c>
      <c r="K46" s="71">
        <f t="shared" si="17"/>
        <v>0</v>
      </c>
      <c r="L46" s="71">
        <f t="shared" si="18"/>
        <v>0</v>
      </c>
      <c r="M46" s="70">
        <f t="shared" si="19"/>
        <v>0</v>
      </c>
      <c r="N46" s="103" t="str">
        <f>IF(ISNA(VLOOKUP(A46,Légende!$H:$J,3,FALSE)),"",VLOOKUP(A46,Légende!$H:$J,3,FALSE))</f>
        <v>LA MONTÉE</v>
      </c>
      <c r="O46" s="15"/>
      <c r="P46" s="103" t="str">
        <f t="shared" si="20"/>
        <v/>
      </c>
      <c r="Q46" s="103" t="str">
        <f t="shared" si="21"/>
        <v/>
      </c>
      <c r="R46" s="103" t="str">
        <f t="shared" si="22"/>
        <v/>
      </c>
      <c r="S46" s="103" t="str">
        <f t="shared" si="23"/>
        <v/>
      </c>
      <c r="T46" s="112" t="str">
        <f>IF(ISBLANK(A46),"",IF(ISNA(VLOOKUP(VLOOKUP($A46,Légende!$H:$J,3,FALSE),NOM_BM1,1,FALSE)),"AJOUTER L'ÉCOLE DANS LA SECTION 1",""))</f>
        <v/>
      </c>
      <c r="V46" t="str">
        <f>IF(N46=VLOOKUP(N46,Estrie!$P$6:$P$22,1,FALSE),"OK","ATTENTION")</f>
        <v>OK</v>
      </c>
    </row>
    <row r="47" spans="1:22" ht="15.75" x14ac:dyDescent="0.25">
      <c r="A47" s="96" t="s">
        <v>88</v>
      </c>
      <c r="B47" s="97" t="s">
        <v>495</v>
      </c>
      <c r="C47" s="180"/>
      <c r="D47" s="178"/>
      <c r="E47" s="180"/>
      <c r="F47" s="180"/>
      <c r="G47" s="178"/>
      <c r="H47" s="180"/>
      <c r="I47" s="180"/>
      <c r="J47" s="71">
        <f t="shared" si="16"/>
        <v>0</v>
      </c>
      <c r="K47" s="71">
        <f t="shared" si="17"/>
        <v>0</v>
      </c>
      <c r="L47" s="71">
        <f t="shared" si="18"/>
        <v>0</v>
      </c>
      <c r="M47" s="70">
        <f t="shared" si="19"/>
        <v>0</v>
      </c>
      <c r="N47" s="103" t="str">
        <f>IF(ISNA(VLOOKUP(A47,Légende!$H:$J,3,FALSE)),"",VLOOKUP(A47,Légende!$H:$J,3,FALSE))</f>
        <v>LA MONTÉE</v>
      </c>
      <c r="O47" s="15"/>
      <c r="P47" s="103" t="str">
        <f t="shared" si="20"/>
        <v/>
      </c>
      <c r="Q47" s="103" t="str">
        <f t="shared" si="21"/>
        <v/>
      </c>
      <c r="R47" s="103" t="str">
        <f t="shared" si="22"/>
        <v/>
      </c>
      <c r="S47" s="103" t="str">
        <f t="shared" si="23"/>
        <v/>
      </c>
      <c r="T47" s="112"/>
      <c r="V47" t="str">
        <f>IF(N47=VLOOKUP(N47,Estrie!$P$6:$P$22,1,FALSE),"OK","ATTENTION")</f>
        <v>OK</v>
      </c>
    </row>
    <row r="48" spans="1:22" ht="15.75" x14ac:dyDescent="0.25">
      <c r="A48" s="96" t="s">
        <v>88</v>
      </c>
      <c r="B48" s="97" t="s">
        <v>640</v>
      </c>
      <c r="C48" s="180"/>
      <c r="D48" s="178"/>
      <c r="E48" s="180"/>
      <c r="F48" s="180"/>
      <c r="G48" s="178"/>
      <c r="H48" s="180"/>
      <c r="I48" s="180"/>
      <c r="J48" s="71">
        <f t="shared" si="16"/>
        <v>0</v>
      </c>
      <c r="K48" s="71">
        <f t="shared" si="17"/>
        <v>0</v>
      </c>
      <c r="L48" s="71">
        <f t="shared" si="18"/>
        <v>0</v>
      </c>
      <c r="M48" s="70">
        <f t="shared" si="19"/>
        <v>0</v>
      </c>
      <c r="N48" s="103" t="str">
        <f>IF(ISNA(VLOOKUP(A48,Légende!$H:$J,3,FALSE)),"",VLOOKUP(A48,Légende!$H:$J,3,FALSE))</f>
        <v>LA MONTÉE</v>
      </c>
      <c r="O48" s="15"/>
      <c r="P48" s="103" t="str">
        <f t="shared" si="20"/>
        <v/>
      </c>
      <c r="Q48" s="103" t="str">
        <f t="shared" si="21"/>
        <v/>
      </c>
      <c r="R48" s="103" t="str">
        <f t="shared" si="22"/>
        <v/>
      </c>
      <c r="S48" s="103" t="str">
        <f t="shared" si="23"/>
        <v/>
      </c>
      <c r="T48" s="112"/>
      <c r="V48" t="str">
        <f>IF(N48=VLOOKUP(N48,Estrie!$P$6:$P$22,1,FALSE),"OK","ATTENTION")</f>
        <v>OK</v>
      </c>
    </row>
    <row r="49" spans="1:22" ht="15.75" x14ac:dyDescent="0.25">
      <c r="A49" s="96" t="s">
        <v>88</v>
      </c>
      <c r="B49" s="97" t="s">
        <v>642</v>
      </c>
      <c r="C49" s="180"/>
      <c r="D49" s="178"/>
      <c r="E49" s="180"/>
      <c r="F49" s="180"/>
      <c r="G49" s="178"/>
      <c r="H49" s="180"/>
      <c r="I49" s="180"/>
      <c r="J49" s="71">
        <f t="shared" si="16"/>
        <v>0</v>
      </c>
      <c r="K49" s="71">
        <f t="shared" si="17"/>
        <v>0</v>
      </c>
      <c r="L49" s="71">
        <f t="shared" si="18"/>
        <v>0</v>
      </c>
      <c r="M49" s="70">
        <f t="shared" si="19"/>
        <v>0</v>
      </c>
      <c r="N49" s="103" t="str">
        <f>IF(ISNA(VLOOKUP(A49,Légende!$H:$J,3,FALSE)),"",VLOOKUP(A49,Légende!$H:$J,3,FALSE))</f>
        <v>LA MONTÉE</v>
      </c>
      <c r="O49" s="15"/>
      <c r="P49" s="103" t="str">
        <f t="shared" si="20"/>
        <v/>
      </c>
      <c r="Q49" s="103" t="str">
        <f t="shared" si="21"/>
        <v/>
      </c>
      <c r="R49" s="103" t="str">
        <f t="shared" si="22"/>
        <v/>
      </c>
      <c r="S49" s="103" t="str">
        <f t="shared" si="23"/>
        <v/>
      </c>
      <c r="T49" s="112"/>
      <c r="V49" t="str">
        <f>IF(N49=VLOOKUP(N49,Estrie!$P$6:$P$22,1,FALSE),"OK","ATTENTION")</f>
        <v>OK</v>
      </c>
    </row>
    <row r="50" spans="1:22" ht="15.75" x14ac:dyDescent="0.25">
      <c r="A50" s="96" t="s">
        <v>88</v>
      </c>
      <c r="B50" s="97" t="s">
        <v>549</v>
      </c>
      <c r="C50" s="180"/>
      <c r="D50" s="178"/>
      <c r="E50" s="180"/>
      <c r="F50" s="180"/>
      <c r="G50" s="178"/>
      <c r="H50" s="180"/>
      <c r="I50" s="180"/>
      <c r="J50" s="71">
        <f t="shared" si="16"/>
        <v>0</v>
      </c>
      <c r="K50" s="71">
        <f t="shared" si="17"/>
        <v>0</v>
      </c>
      <c r="L50" s="71">
        <f t="shared" si="18"/>
        <v>0</v>
      </c>
      <c r="M50" s="70">
        <f t="shared" si="19"/>
        <v>0</v>
      </c>
      <c r="N50" s="103" t="str">
        <f>IF(ISNA(VLOOKUP(A50,Légende!$H:$J,3,FALSE)),"",VLOOKUP(A50,Légende!$H:$J,3,FALSE))</f>
        <v>LA MONTÉE</v>
      </c>
      <c r="O50" s="15"/>
      <c r="P50" s="103" t="str">
        <f t="shared" si="20"/>
        <v/>
      </c>
      <c r="Q50" s="103" t="str">
        <f t="shared" si="21"/>
        <v/>
      </c>
      <c r="R50" s="103" t="str">
        <f t="shared" si="22"/>
        <v/>
      </c>
      <c r="S50" s="103" t="str">
        <f t="shared" si="23"/>
        <v/>
      </c>
      <c r="T50" s="112"/>
      <c r="V50" t="str">
        <f>IF(N50=VLOOKUP(N50,Estrie!$P$6:$P$22,1,FALSE),"OK","ATTENTION")</f>
        <v>OK</v>
      </c>
    </row>
    <row r="51" spans="1:22" ht="15.75" x14ac:dyDescent="0.25">
      <c r="A51" s="96" t="s">
        <v>88</v>
      </c>
      <c r="B51" s="97" t="s">
        <v>646</v>
      </c>
      <c r="C51" s="180"/>
      <c r="D51" s="178"/>
      <c r="E51" s="180"/>
      <c r="F51" s="180"/>
      <c r="G51" s="178"/>
      <c r="H51" s="180"/>
      <c r="I51" s="180"/>
      <c r="J51" s="71">
        <f t="shared" si="16"/>
        <v>0</v>
      </c>
      <c r="K51" s="71">
        <f t="shared" si="17"/>
        <v>0</v>
      </c>
      <c r="L51" s="71">
        <f t="shared" si="18"/>
        <v>0</v>
      </c>
      <c r="M51" s="70">
        <f t="shared" si="19"/>
        <v>0</v>
      </c>
      <c r="N51" s="103" t="str">
        <f>IF(ISNA(VLOOKUP(A51,Légende!$H:$J,3,FALSE)),"",VLOOKUP(A51,Légende!$H:$J,3,FALSE))</f>
        <v>LA MONTÉE</v>
      </c>
      <c r="O51" s="15"/>
      <c r="P51" s="103" t="str">
        <f t="shared" si="20"/>
        <v/>
      </c>
      <c r="Q51" s="103" t="str">
        <f t="shared" si="21"/>
        <v/>
      </c>
      <c r="R51" s="103" t="str">
        <f t="shared" si="22"/>
        <v/>
      </c>
      <c r="S51" s="103" t="str">
        <f t="shared" si="23"/>
        <v/>
      </c>
      <c r="T51" s="112" t="str">
        <f>IF(ISBLANK(A51),"",IF(ISNA(VLOOKUP(VLOOKUP($A51,Légende!$H:$J,3,FALSE),NOM_BM1,1,FALSE)),"AJOUTER L'ÉCOLE DANS LA SECTION 1",""))</f>
        <v/>
      </c>
      <c r="V51" t="str">
        <f>IF(N51=VLOOKUP(N51,Estrie!$P$6:$P$22,1,FALSE),"OK","ATTENTION")</f>
        <v>OK</v>
      </c>
    </row>
    <row r="52" spans="1:22" ht="15.75" x14ac:dyDescent="0.25">
      <c r="A52" s="96" t="s">
        <v>89</v>
      </c>
      <c r="B52" s="97" t="s">
        <v>566</v>
      </c>
      <c r="C52" s="180"/>
      <c r="D52" s="178"/>
      <c r="E52" s="180"/>
      <c r="F52" s="180"/>
      <c r="G52" s="178"/>
      <c r="H52" s="180"/>
      <c r="I52" s="180"/>
      <c r="J52" s="71">
        <f t="shared" si="16"/>
        <v>0</v>
      </c>
      <c r="K52" s="71">
        <f t="shared" si="17"/>
        <v>0</v>
      </c>
      <c r="L52" s="71">
        <f t="shared" si="18"/>
        <v>0</v>
      </c>
      <c r="M52" s="70">
        <f t="shared" si="19"/>
        <v>0</v>
      </c>
      <c r="N52" s="103" t="str">
        <f>IF(ISNA(VLOOKUP(A52,Légende!$H:$J,3,FALSE)),"",VLOOKUP(A52,Légende!$H:$J,3,FALSE))</f>
        <v>LE SALÉSIEN</v>
      </c>
      <c r="O52" s="15"/>
      <c r="P52" s="39" t="str">
        <f>IF(OR($J52="",$J52=0),"",RANK($J52,$J$6:$J$131,0))</f>
        <v/>
      </c>
      <c r="Q52" s="39" t="str">
        <f>IF(OR($K52="",$K52=0),"",RANK($K52,$K$6:$K$131,0))</f>
        <v/>
      </c>
      <c r="R52" s="39" t="str">
        <f>IF(OR($L52="",$L52=0),"",RANK($L52,$L$6:$L$131,0))</f>
        <v/>
      </c>
      <c r="S52" s="39" t="str">
        <f>IF(OR($M52="",$M52=0),"",RANK($M52,$M$6:$M$131,0))</f>
        <v/>
      </c>
      <c r="T52" s="112" t="str">
        <f>IF(ISBLANK(A52),"",IF(ISNA(VLOOKUP(VLOOKUP($A52,Légende!$H:$J,3,FALSE),NOM_BF1,1,FALSE)),"AJOUTER L'ÉCOLE DANS LA SECTION 1",""))</f>
        <v>AJOUTER L'ÉCOLE DANS LA SECTION 1</v>
      </c>
      <c r="V52" t="str">
        <f>IF(N52=VLOOKUP(N52,Estrie!$P$6:$P$22,1,FALSE),"OK","ATTENTION")</f>
        <v>OK</v>
      </c>
    </row>
    <row r="53" spans="1:22" ht="15.75" x14ac:dyDescent="0.25">
      <c r="A53" s="96" t="s">
        <v>89</v>
      </c>
      <c r="B53" s="97" t="s">
        <v>665</v>
      </c>
      <c r="C53" s="180"/>
      <c r="D53" s="178"/>
      <c r="E53" s="180"/>
      <c r="F53" s="180"/>
      <c r="G53" s="178"/>
      <c r="H53" s="180"/>
      <c r="I53" s="180"/>
      <c r="J53" s="71">
        <f t="shared" si="16"/>
        <v>0</v>
      </c>
      <c r="K53" s="71">
        <f t="shared" si="17"/>
        <v>0</v>
      </c>
      <c r="L53" s="71">
        <f t="shared" si="18"/>
        <v>0</v>
      </c>
      <c r="M53" s="70">
        <f t="shared" si="19"/>
        <v>0</v>
      </c>
      <c r="N53" s="103" t="str">
        <f>IF(ISNA(VLOOKUP(A53,Légende!$H:$J,3,FALSE)),"",VLOOKUP(A53,Légende!$H:$J,3,FALSE))</f>
        <v>LE SALÉSIEN</v>
      </c>
      <c r="O53" s="15"/>
      <c r="P53" s="39" t="str">
        <f>IF(OR($J53="",$J53=0),"",RANK($J53,$J$6:$J$131,0))</f>
        <v/>
      </c>
      <c r="Q53" s="39" t="str">
        <f>IF(OR($K53="",$K53=0),"",RANK($K53,$K$6:$K$131,0))</f>
        <v/>
      </c>
      <c r="R53" s="39" t="str">
        <f>IF(OR($L53="",$L53=0),"",RANK($L53,$L$6:$L$131,0))</f>
        <v/>
      </c>
      <c r="S53" s="39" t="str">
        <f>IF(OR($M53="",$M53=0),"",RANK($M53,$M$6:$M$131,0))</f>
        <v/>
      </c>
      <c r="T53" s="112" t="str">
        <f>IF(ISBLANK(A53),"",IF(ISNA(VLOOKUP(VLOOKUP($A53,Légende!$H:$J,3,FALSE),NOM_BF1,1,FALSE)),"AJOUTER L'ÉCOLE DANS LA SECTION 1",""))</f>
        <v>AJOUTER L'ÉCOLE DANS LA SECTION 1</v>
      </c>
      <c r="V53" t="str">
        <f>IF(N53=VLOOKUP(N53,Estrie!$P$6:$P$22,1,FALSE),"OK","ATTENTION")</f>
        <v>OK</v>
      </c>
    </row>
    <row r="54" spans="1:22" ht="15.75" x14ac:dyDescent="0.25">
      <c r="A54" s="96" t="s">
        <v>89</v>
      </c>
      <c r="B54" s="97" t="s">
        <v>668</v>
      </c>
      <c r="C54" s="180"/>
      <c r="D54" s="178"/>
      <c r="E54" s="180"/>
      <c r="F54" s="180"/>
      <c r="G54" s="178"/>
      <c r="H54" s="180"/>
      <c r="I54" s="180"/>
      <c r="J54" s="71">
        <f t="shared" si="16"/>
        <v>0</v>
      </c>
      <c r="K54" s="71">
        <f t="shared" si="17"/>
        <v>0</v>
      </c>
      <c r="L54" s="71">
        <f t="shared" si="18"/>
        <v>0</v>
      </c>
      <c r="M54" s="70">
        <f t="shared" si="19"/>
        <v>0</v>
      </c>
      <c r="N54" s="103" t="str">
        <f>IF(ISNA(VLOOKUP(A54,Légende!$H:$J,3,FALSE)),"",VLOOKUP(A54,Légende!$H:$J,3,FALSE))</f>
        <v>LE SALÉSIEN</v>
      </c>
      <c r="O54" s="15"/>
      <c r="P54" s="39" t="str">
        <f>IF(OR($J54="",$J54=0),"",RANK($J54,$J$6:$J$131,0))</f>
        <v/>
      </c>
      <c r="Q54" s="39" t="str">
        <f>IF(OR($K54="",$K54=0),"",RANK($K54,$K$6:$K$131,0))</f>
        <v/>
      </c>
      <c r="R54" s="39" t="str">
        <f>IF(OR($L54="",$L54=0),"",RANK($L54,$L$6:$L$131,0))</f>
        <v/>
      </c>
      <c r="S54" s="39" t="str">
        <f>IF(OR($M54="",$M54=0),"",RANK($M54,$M$6:$M$131,0))</f>
        <v/>
      </c>
      <c r="T54" s="112" t="str">
        <f>IF(ISBLANK(A54),"",IF(ISNA(VLOOKUP(VLOOKUP($A54,Légende!$H:$J,3,FALSE),NOM_BF1,1,FALSE)),"AJOUTER L'ÉCOLE DANS LA SECTION 1",""))</f>
        <v>AJOUTER L'ÉCOLE DANS LA SECTION 1</v>
      </c>
      <c r="V54" t="str">
        <f>IF(N54=VLOOKUP(N54,Estrie!$P$6:$P$22,1,FALSE),"OK","ATTENTION")</f>
        <v>OK</v>
      </c>
    </row>
    <row r="55" spans="1:22" ht="15.75" x14ac:dyDescent="0.25">
      <c r="A55" s="96" t="s">
        <v>98</v>
      </c>
      <c r="B55" s="97" t="s">
        <v>433</v>
      </c>
      <c r="C55" s="180"/>
      <c r="D55" s="178"/>
      <c r="E55" s="180"/>
      <c r="F55" s="180"/>
      <c r="G55" s="178"/>
      <c r="H55" s="180"/>
      <c r="I55" s="180"/>
      <c r="J55" s="71">
        <f t="shared" si="16"/>
        <v>0</v>
      </c>
      <c r="K55" s="71">
        <f t="shared" si="17"/>
        <v>0</v>
      </c>
      <c r="L55" s="71">
        <f t="shared" si="18"/>
        <v>0</v>
      </c>
      <c r="M55" s="70">
        <f t="shared" si="19"/>
        <v>0</v>
      </c>
      <c r="N55" s="103" t="str">
        <f>IF(ISNA(VLOOKUP(A55,Légende!$H:$J,3,FALSE)),"",VLOOKUP(A55,Légende!$H:$J,3,FALSE))</f>
        <v>LA FRONTALIÈRE</v>
      </c>
      <c r="O55" s="15"/>
      <c r="P55" s="103" t="str">
        <f t="shared" ref="P55:P62" si="24">IF(OR($J55="",$J55=0),"",RANK($J55,$J$5:$J$62,0))</f>
        <v/>
      </c>
      <c r="Q55" s="103" t="str">
        <f t="shared" ref="Q55:Q62" si="25">IF(OR($K55="",$K55=0),"",RANK($K55,$K$5:$K$62,0))</f>
        <v/>
      </c>
      <c r="R55" s="103" t="str">
        <f t="shared" ref="R55:R62" si="26">IF(OR($L55="",$L55=0),"",RANK($L55,$L$5:$L$62,0))</f>
        <v/>
      </c>
      <c r="S55" s="103" t="str">
        <f t="shared" ref="S55:S62" si="27">IF(OR($M55="",$M55=0),"",RANK($M55,$M$5:$M$62,0))</f>
        <v/>
      </c>
      <c r="T55" s="112"/>
      <c r="V55" t="str">
        <f>IF(N55=VLOOKUP(N55,Estrie!$P$6:$P$22,1,FALSE),"OK","ATTENTION")</f>
        <v>OK</v>
      </c>
    </row>
    <row r="56" spans="1:22" ht="15.75" x14ac:dyDescent="0.25">
      <c r="A56" s="96" t="s">
        <v>98</v>
      </c>
      <c r="B56" s="97" t="s">
        <v>678</v>
      </c>
      <c r="C56" s="180"/>
      <c r="D56" s="178"/>
      <c r="E56" s="180"/>
      <c r="F56" s="180"/>
      <c r="G56" s="178"/>
      <c r="H56" s="180"/>
      <c r="I56" s="180"/>
      <c r="J56" s="71">
        <f t="shared" si="16"/>
        <v>0</v>
      </c>
      <c r="K56" s="71">
        <f t="shared" si="17"/>
        <v>0</v>
      </c>
      <c r="L56" s="71">
        <f t="shared" si="18"/>
        <v>0</v>
      </c>
      <c r="M56" s="70">
        <f t="shared" si="19"/>
        <v>0</v>
      </c>
      <c r="N56" s="103" t="str">
        <f>IF(ISNA(VLOOKUP(A56,Légende!$H:$J,3,FALSE)),"",VLOOKUP(A56,Légende!$H:$J,3,FALSE))</f>
        <v>LA FRONTALIÈRE</v>
      </c>
      <c r="O56" s="15"/>
      <c r="P56" s="103" t="str">
        <f t="shared" si="24"/>
        <v/>
      </c>
      <c r="Q56" s="103" t="str">
        <f t="shared" si="25"/>
        <v/>
      </c>
      <c r="R56" s="103" t="str">
        <f t="shared" si="26"/>
        <v/>
      </c>
      <c r="S56" s="103" t="str">
        <f t="shared" si="27"/>
        <v/>
      </c>
      <c r="T56" s="112"/>
      <c r="V56" t="str">
        <f>IF(N56=VLOOKUP(N56,Estrie!$P$6:$P$22,1,FALSE),"OK","ATTENTION")</f>
        <v>OK</v>
      </c>
    </row>
    <row r="57" spans="1:22" ht="15.75" x14ac:dyDescent="0.25">
      <c r="A57" s="96" t="s">
        <v>98</v>
      </c>
      <c r="B57" s="97" t="s">
        <v>680</v>
      </c>
      <c r="C57" s="180"/>
      <c r="D57" s="178"/>
      <c r="E57" s="180"/>
      <c r="F57" s="180"/>
      <c r="G57" s="178"/>
      <c r="H57" s="180"/>
      <c r="I57" s="180"/>
      <c r="J57" s="71">
        <f t="shared" si="16"/>
        <v>0</v>
      </c>
      <c r="K57" s="71">
        <f t="shared" si="17"/>
        <v>0</v>
      </c>
      <c r="L57" s="71">
        <f t="shared" si="18"/>
        <v>0</v>
      </c>
      <c r="M57" s="70">
        <f t="shared" si="19"/>
        <v>0</v>
      </c>
      <c r="N57" s="103" t="str">
        <f>IF(ISNA(VLOOKUP(A57,Légende!$H:$J,3,FALSE)),"",VLOOKUP(A57,Légende!$H:$J,3,FALSE))</f>
        <v>LA FRONTALIÈRE</v>
      </c>
      <c r="O57" s="15"/>
      <c r="P57" s="103" t="str">
        <f t="shared" si="24"/>
        <v/>
      </c>
      <c r="Q57" s="103" t="str">
        <f t="shared" si="25"/>
        <v/>
      </c>
      <c r="R57" s="103" t="str">
        <f t="shared" si="26"/>
        <v/>
      </c>
      <c r="S57" s="103" t="str">
        <f t="shared" si="27"/>
        <v/>
      </c>
      <c r="T57" s="112"/>
      <c r="V57" t="str">
        <f>IF(N57=VLOOKUP(N57,Estrie!$P$6:$P$22,1,FALSE),"OK","ATTENTION")</f>
        <v>OK</v>
      </c>
    </row>
    <row r="58" spans="1:22" ht="15.75" x14ac:dyDescent="0.25">
      <c r="A58" s="96" t="s">
        <v>23</v>
      </c>
      <c r="B58" s="97" t="s">
        <v>684</v>
      </c>
      <c r="C58" s="180"/>
      <c r="D58" s="178"/>
      <c r="E58" s="180"/>
      <c r="F58" s="180"/>
      <c r="G58" s="178"/>
      <c r="H58" s="180"/>
      <c r="I58" s="180"/>
      <c r="J58" s="71">
        <f t="shared" si="16"/>
        <v>0</v>
      </c>
      <c r="K58" s="71">
        <f t="shared" si="17"/>
        <v>0</v>
      </c>
      <c r="L58" s="71">
        <f t="shared" si="18"/>
        <v>0</v>
      </c>
      <c r="M58" s="70">
        <f t="shared" si="19"/>
        <v>0</v>
      </c>
      <c r="N58" s="103" t="str">
        <f>IF(ISNA(VLOOKUP(A58,Légende!$H:$J,3,FALSE)),"",VLOOKUP(A58,Légende!$H:$J,3,FALSE))</f>
        <v>DU PHARE</v>
      </c>
      <c r="O58" s="15"/>
      <c r="P58" s="103" t="str">
        <f t="shared" si="24"/>
        <v/>
      </c>
      <c r="Q58" s="103" t="str">
        <f t="shared" si="25"/>
        <v/>
      </c>
      <c r="R58" s="103" t="str">
        <f t="shared" si="26"/>
        <v/>
      </c>
      <c r="S58" s="103" t="str">
        <f t="shared" si="27"/>
        <v/>
      </c>
      <c r="T58" s="112" t="str">
        <f>IF(ISBLANK(A58),"",IF(ISNA(VLOOKUP(VLOOKUP($A58,Légende!$H:$J,3,FALSE),NOM_BM1,1,FALSE)),"AJOUTER L'ÉCOLE DANS LA SECTION 1",""))</f>
        <v/>
      </c>
      <c r="V58" t="str">
        <f>IF(N58=VLOOKUP(N58,Estrie!$P$6:$P$22,1,FALSE),"OK","ATTENTION")</f>
        <v>OK</v>
      </c>
    </row>
    <row r="59" spans="1:22" ht="15.75" x14ac:dyDescent="0.25">
      <c r="A59" s="96" t="s">
        <v>23</v>
      </c>
      <c r="B59" s="97" t="s">
        <v>685</v>
      </c>
      <c r="C59" s="180"/>
      <c r="D59" s="178"/>
      <c r="E59" s="180"/>
      <c r="F59" s="180"/>
      <c r="G59" s="178"/>
      <c r="H59" s="180"/>
      <c r="I59" s="180"/>
      <c r="J59" s="71">
        <f t="shared" si="16"/>
        <v>0</v>
      </c>
      <c r="K59" s="71">
        <f t="shared" si="17"/>
        <v>0</v>
      </c>
      <c r="L59" s="71">
        <f t="shared" si="18"/>
        <v>0</v>
      </c>
      <c r="M59" s="70">
        <f t="shared" si="19"/>
        <v>0</v>
      </c>
      <c r="N59" s="103" t="str">
        <f>IF(ISNA(VLOOKUP(A59,Légende!$H:$J,3,FALSE)),"",VLOOKUP(A59,Légende!$H:$J,3,FALSE))</f>
        <v>DU PHARE</v>
      </c>
      <c r="O59" s="15"/>
      <c r="P59" s="103" t="str">
        <f t="shared" si="24"/>
        <v/>
      </c>
      <c r="Q59" s="103" t="str">
        <f t="shared" si="25"/>
        <v/>
      </c>
      <c r="R59" s="103" t="str">
        <f t="shared" si="26"/>
        <v/>
      </c>
      <c r="S59" s="103" t="str">
        <f t="shared" si="27"/>
        <v/>
      </c>
      <c r="T59" s="112" t="str">
        <f>IF(ISBLANK(A59),"",IF(ISNA(VLOOKUP(VLOOKUP($A59,Légende!$H:$J,3,FALSE),NOM_BM1,1,FALSE)),"AJOUTER L'ÉCOLE DANS LA SECTION 1",""))</f>
        <v/>
      </c>
      <c r="V59" t="str">
        <f>IF(N59=VLOOKUP(N59,Estrie!$P$6:$P$22,1,FALSE),"OK","ATTENTION")</f>
        <v>OK</v>
      </c>
    </row>
    <row r="60" spans="1:22" ht="15.75" x14ac:dyDescent="0.25">
      <c r="A60" s="96" t="s">
        <v>23</v>
      </c>
      <c r="B60" s="97" t="s">
        <v>686</v>
      </c>
      <c r="C60" s="180"/>
      <c r="D60" s="178"/>
      <c r="E60" s="180"/>
      <c r="F60" s="180"/>
      <c r="G60" s="178"/>
      <c r="H60" s="180"/>
      <c r="I60" s="180"/>
      <c r="J60" s="71">
        <f t="shared" si="16"/>
        <v>0</v>
      </c>
      <c r="K60" s="71">
        <f t="shared" si="17"/>
        <v>0</v>
      </c>
      <c r="L60" s="71">
        <f t="shared" si="18"/>
        <v>0</v>
      </c>
      <c r="M60" s="70">
        <f t="shared" si="19"/>
        <v>0</v>
      </c>
      <c r="N60" s="103" t="str">
        <f>IF(ISNA(VLOOKUP(A60,Légende!$H:$J,3,FALSE)),"",VLOOKUP(A60,Légende!$H:$J,3,FALSE))</f>
        <v>DU PHARE</v>
      </c>
      <c r="O60" s="15"/>
      <c r="P60" s="103" t="str">
        <f t="shared" si="24"/>
        <v/>
      </c>
      <c r="Q60" s="103" t="str">
        <f t="shared" si="25"/>
        <v/>
      </c>
      <c r="R60" s="103" t="str">
        <f t="shared" si="26"/>
        <v/>
      </c>
      <c r="S60" s="103" t="str">
        <f t="shared" si="27"/>
        <v/>
      </c>
      <c r="T60" s="112" t="str">
        <f>IF(ISBLANK(A60),"",IF(ISNA(VLOOKUP(VLOOKUP($A60,Légende!$H:$J,3,FALSE),NOM_BM1,1,FALSE)),"AJOUTER L'ÉCOLE DANS LA SECTION 1",""))</f>
        <v/>
      </c>
      <c r="V60" t="str">
        <f>IF(N60=VLOOKUP(N60,Estrie!$P$6:$P$22,1,FALSE),"OK","ATTENTION")</f>
        <v>OK</v>
      </c>
    </row>
    <row r="61" spans="1:22" ht="15.75" x14ac:dyDescent="0.25">
      <c r="A61" s="96" t="s">
        <v>23</v>
      </c>
      <c r="B61" s="97" t="s">
        <v>412</v>
      </c>
      <c r="C61" s="180"/>
      <c r="D61" s="178"/>
      <c r="E61" s="180"/>
      <c r="F61" s="180"/>
      <c r="G61" s="178"/>
      <c r="H61" s="180"/>
      <c r="I61" s="180"/>
      <c r="J61" s="71">
        <f t="shared" si="16"/>
        <v>0</v>
      </c>
      <c r="K61" s="71">
        <f t="shared" si="17"/>
        <v>0</v>
      </c>
      <c r="L61" s="71">
        <f t="shared" si="18"/>
        <v>0</v>
      </c>
      <c r="M61" s="70">
        <f t="shared" si="19"/>
        <v>0</v>
      </c>
      <c r="N61" s="103" t="str">
        <f>IF(ISNA(VLOOKUP(A61,Légende!$H:$J,3,FALSE)),"",VLOOKUP(A61,Légende!$H:$J,3,FALSE))</f>
        <v>DU PHARE</v>
      </c>
      <c r="O61" s="15"/>
      <c r="P61" s="103" t="str">
        <f t="shared" si="24"/>
        <v/>
      </c>
      <c r="Q61" s="103" t="str">
        <f t="shared" si="25"/>
        <v/>
      </c>
      <c r="R61" s="103" t="str">
        <f t="shared" si="26"/>
        <v/>
      </c>
      <c r="S61" s="103" t="str">
        <f t="shared" si="27"/>
        <v/>
      </c>
      <c r="T61" s="112" t="str">
        <f>IF(ISBLANK(A61),"",IF(ISNA(VLOOKUP(VLOOKUP($A61,Légende!$H:$J,3,FALSE),NOM_BM1,1,FALSE)),"AJOUTER L'ÉCOLE DANS LA SECTION 1",""))</f>
        <v/>
      </c>
      <c r="V61" t="str">
        <f>IF(N61=VLOOKUP(N61,Estrie!$P$6:$P$22,1,FALSE),"OK","ATTENTION")</f>
        <v>OK</v>
      </c>
    </row>
    <row r="62" spans="1:22" ht="15.75" x14ac:dyDescent="0.25">
      <c r="A62" s="96" t="s">
        <v>23</v>
      </c>
      <c r="B62" s="97" t="s">
        <v>687</v>
      </c>
      <c r="C62" s="180"/>
      <c r="D62" s="178"/>
      <c r="E62" s="180"/>
      <c r="F62" s="180"/>
      <c r="G62" s="178"/>
      <c r="H62" s="180"/>
      <c r="I62" s="180"/>
      <c r="J62" s="71">
        <f t="shared" si="16"/>
        <v>0</v>
      </c>
      <c r="K62" s="71">
        <f t="shared" si="17"/>
        <v>0</v>
      </c>
      <c r="L62" s="71">
        <f t="shared" si="18"/>
        <v>0</v>
      </c>
      <c r="M62" s="70">
        <f t="shared" si="19"/>
        <v>0</v>
      </c>
      <c r="N62" s="103" t="str">
        <f>IF(ISNA(VLOOKUP(A62,Légende!$H:$J,3,FALSE)),"",VLOOKUP(A62,Légende!$H:$J,3,FALSE))</f>
        <v>DU PHARE</v>
      </c>
      <c r="O62" s="15"/>
      <c r="P62" s="103" t="str">
        <f t="shared" si="24"/>
        <v/>
      </c>
      <c r="Q62" s="103" t="str">
        <f t="shared" si="25"/>
        <v/>
      </c>
      <c r="R62" s="103" t="str">
        <f t="shared" si="26"/>
        <v/>
      </c>
      <c r="S62" s="103" t="str">
        <f t="shared" si="27"/>
        <v/>
      </c>
      <c r="T62" s="112" t="str">
        <f>IF(ISBLANK(A62),"",IF(ISNA(VLOOKUP(VLOOKUP($A62,Légende!$H:$J,3,FALSE),NOM_BM1,1,FALSE)),"AJOUTER L'ÉCOLE DANS LA SECTION 1",""))</f>
        <v/>
      </c>
      <c r="V62" t="str">
        <f>IF(N62=VLOOKUP(N62,Estrie!$P$6:$P$22,1,FALSE),"OK","ATTENTION")</f>
        <v>OK</v>
      </c>
    </row>
  </sheetData>
  <sheetProtection formatCells="0" formatColumns="0" selectLockedCells="1" sort="0" autoFilter="0"/>
  <autoFilter ref="A4:S62" xr:uid="{00000000-0009-0000-0000-000003000000}">
    <sortState xmlns:xlrd2="http://schemas.microsoft.com/office/spreadsheetml/2017/richdata2" ref="A5:Y74">
      <sortCondition ref="S4:S138"/>
    </sortState>
  </autoFilter>
  <sortState xmlns:xlrd2="http://schemas.microsoft.com/office/spreadsheetml/2017/richdata2" ref="A5:V62">
    <sortCondition descending="1" ref="M5:M62"/>
  </sortState>
  <mergeCells count="13">
    <mergeCell ref="U1:U3"/>
    <mergeCell ref="P1:R2"/>
    <mergeCell ref="S1:S2"/>
    <mergeCell ref="J1:L2"/>
    <mergeCell ref="M1:M2"/>
    <mergeCell ref="A1:A2"/>
    <mergeCell ref="B1:B2"/>
    <mergeCell ref="N1:N3"/>
    <mergeCell ref="C1:C2"/>
    <mergeCell ref="D1:E2"/>
    <mergeCell ref="F1:F2"/>
    <mergeCell ref="G1:H2"/>
    <mergeCell ref="I1:I2"/>
  </mergeCells>
  <phoneticPr fontId="0" type="noConversion"/>
  <conditionalFormatting sqref="B37">
    <cfRule type="expression" dxfId="107" priority="5" stopIfTrue="1">
      <formula>$A37=$A$1</formula>
    </cfRule>
  </conditionalFormatting>
  <conditionalFormatting sqref="B38 C45:M62">
    <cfRule type="expression" dxfId="106" priority="4">
      <formula>$A38=$A$1</formula>
    </cfRule>
  </conditionalFormatting>
  <conditionalFormatting sqref="M40:S42 A43:S44 C5:M12 A13:O13 C14:M35 C36:I39 M36:M39 J36:L42 A40:I42">
    <cfRule type="expression" dxfId="105" priority="13">
      <formula>$A5=$A$1</formula>
    </cfRule>
  </conditionalFormatting>
  <conditionalFormatting sqref="N45 P45:S45 A45:B62 N46:S46 N47 P47:S47 N48:S48 N49:N62 P49:S62">
    <cfRule type="expression" dxfId="104" priority="2" stopIfTrue="1">
      <formula>$A45=$A$1</formula>
    </cfRule>
  </conditionalFormatting>
  <conditionalFormatting sqref="P5:S36 P39:S39 A5:B12 N5:N12 A14:B36 N14:N36 A37:A38 A39:B39 N39">
    <cfRule type="expression" dxfId="103" priority="44" stopIfTrue="1">
      <formula>$A5=$A$1</formula>
    </cfRule>
  </conditionalFormatting>
  <conditionalFormatting sqref="P5:S62">
    <cfRule type="expression" dxfId="102" priority="3" stopIfTrue="1">
      <formula>$M5&lt;&gt;""</formula>
    </cfRule>
  </conditionalFormatting>
  <conditionalFormatting sqref="P37:S38 N37:N38">
    <cfRule type="expression" dxfId="101" priority="175" stopIfTrue="1">
      <formula>$A38=$A$1</formula>
    </cfRule>
  </conditionalFormatting>
  <conditionalFormatting sqref="Y5:Y19">
    <cfRule type="expression" dxfId="100" priority="201" stopIfTrue="1">
      <formula>Y5=#REF!</formula>
    </cfRule>
  </conditionalFormatting>
  <pageMargins left="0.25" right="0.25" top="0.18" bottom="0.47" header="7.0000000000000007E-2" footer="0.4921259845"/>
  <pageSetup scale="78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1:V573"/>
  <sheetViews>
    <sheetView zoomScaleNormal="100" workbookViewId="0">
      <pane xSplit="1" ySplit="3" topLeftCell="B4" activePane="bottomRight" state="frozen"/>
      <selection activeCell="R1" sqref="R1:U2"/>
      <selection pane="topRight" activeCell="R1" sqref="R1:U2"/>
      <selection pane="bottomLeft" activeCell="R1" sqref="R1:U2"/>
      <selection pane="bottomRight" activeCell="E26" sqref="E26"/>
    </sheetView>
  </sheetViews>
  <sheetFormatPr baseColWidth="10" defaultRowHeight="15" x14ac:dyDescent="0.2"/>
  <cols>
    <col min="1" max="1" width="5.85546875" customWidth="1"/>
    <col min="2" max="2" width="29.5703125" customWidth="1"/>
    <col min="3" max="12" width="5.7109375" customWidth="1"/>
    <col min="13" max="13" width="6.42578125" customWidth="1"/>
    <col min="14" max="14" width="20.5703125" style="1" customWidth="1"/>
    <col min="15" max="15" width="2.5703125" style="1" hidden="1" customWidth="1"/>
    <col min="16" max="16" width="5.140625" bestFit="1" customWidth="1"/>
    <col min="17" max="18" width="3.7109375" customWidth="1"/>
    <col min="19" max="19" width="5.140625" bestFit="1" customWidth="1"/>
    <col min="20" max="20" width="3.140625" hidden="1" customWidth="1"/>
    <col min="21" max="21" width="1" customWidth="1"/>
    <col min="22" max="24" width="11.42578125" customWidth="1"/>
  </cols>
  <sheetData>
    <row r="1" spans="1:22" ht="15.75" customHeight="1" thickTop="1" x14ac:dyDescent="0.2">
      <c r="A1" s="272" t="str">
        <f>IF(ISNA(VLOOKUP("x",Légende!$G$3:$I$30,2,FALSE)),"AAA",VLOOKUP("x",Légende!$G$3:$I$30,2,FALSE))</f>
        <v>AAA</v>
      </c>
      <c r="B1" s="281" t="s">
        <v>74</v>
      </c>
      <c r="C1" s="281" t="s">
        <v>9</v>
      </c>
      <c r="D1" s="275" t="s">
        <v>10</v>
      </c>
      <c r="E1" s="277"/>
      <c r="F1" s="281" t="s">
        <v>11</v>
      </c>
      <c r="G1" s="275" t="s">
        <v>386</v>
      </c>
      <c r="H1" s="277"/>
      <c r="I1" s="281" t="s">
        <v>13</v>
      </c>
      <c r="J1" s="281" t="s">
        <v>14</v>
      </c>
      <c r="K1" s="281"/>
      <c r="L1" s="281"/>
      <c r="M1" s="293">
        <f>SUM(M5:M1008)</f>
        <v>932</v>
      </c>
      <c r="N1" s="281" t="s">
        <v>42</v>
      </c>
      <c r="P1" s="275" t="s">
        <v>170</v>
      </c>
      <c r="Q1" s="276"/>
      <c r="R1" s="277"/>
      <c r="S1" s="281" t="str">
        <f>IF(COUNTIF(A5:A107,A1)=0,"",COUNTIF(A5:A107,A1))</f>
        <v/>
      </c>
    </row>
    <row r="2" spans="1:22" ht="15.75" customHeight="1" thickBot="1" x14ac:dyDescent="0.25">
      <c r="A2" s="272"/>
      <c r="B2" s="282"/>
      <c r="C2" s="286"/>
      <c r="D2" s="278"/>
      <c r="E2" s="280"/>
      <c r="F2" s="286"/>
      <c r="G2" s="278"/>
      <c r="H2" s="280"/>
      <c r="I2" s="286"/>
      <c r="J2" s="282"/>
      <c r="K2" s="282"/>
      <c r="L2" s="282"/>
      <c r="M2" s="294"/>
      <c r="N2" s="282"/>
      <c r="P2" s="278"/>
      <c r="Q2" s="279"/>
      <c r="R2" s="280"/>
      <c r="S2" s="286"/>
    </row>
    <row r="3" spans="1:22" ht="16.5" thickBot="1" x14ac:dyDescent="0.3">
      <c r="A3" s="39" t="s">
        <v>91</v>
      </c>
      <c r="B3" s="202" t="s">
        <v>0</v>
      </c>
      <c r="C3" s="191" t="s">
        <v>1</v>
      </c>
      <c r="D3" s="189" t="s">
        <v>2</v>
      </c>
      <c r="E3" s="190" t="s">
        <v>3</v>
      </c>
      <c r="F3" s="191" t="s">
        <v>1</v>
      </c>
      <c r="G3" s="189" t="s">
        <v>2</v>
      </c>
      <c r="H3" s="190" t="s">
        <v>3</v>
      </c>
      <c r="I3" s="191" t="s">
        <v>1</v>
      </c>
      <c r="J3" s="51" t="s">
        <v>1</v>
      </c>
      <c r="K3" s="189" t="s">
        <v>2</v>
      </c>
      <c r="L3" s="190" t="s">
        <v>3</v>
      </c>
      <c r="M3" s="191" t="s">
        <v>4</v>
      </c>
      <c r="N3" s="286"/>
      <c r="O3" s="15"/>
      <c r="P3" s="192" t="s">
        <v>1</v>
      </c>
      <c r="Q3" s="193" t="s">
        <v>2</v>
      </c>
      <c r="R3" s="194" t="s">
        <v>3</v>
      </c>
      <c r="S3" s="195" t="s">
        <v>4</v>
      </c>
    </row>
    <row r="4" spans="1:22" ht="15.75" x14ac:dyDescent="0.25">
      <c r="B4" s="30"/>
      <c r="C4" s="183"/>
      <c r="D4" s="31"/>
      <c r="E4" s="31"/>
      <c r="F4" s="183"/>
      <c r="G4" s="31"/>
      <c r="H4" s="31"/>
      <c r="I4" s="183"/>
      <c r="J4" s="29"/>
      <c r="K4" s="29"/>
      <c r="L4" s="29"/>
      <c r="M4" s="29"/>
      <c r="N4" s="15"/>
      <c r="O4" s="15"/>
    </row>
    <row r="5" spans="1:22" ht="15.75" x14ac:dyDescent="0.25">
      <c r="A5" s="33" t="s">
        <v>374</v>
      </c>
      <c r="B5" s="98" t="s">
        <v>442</v>
      </c>
      <c r="C5" s="180">
        <v>60</v>
      </c>
      <c r="D5" s="178"/>
      <c r="E5" s="180"/>
      <c r="F5" s="180"/>
      <c r="G5" s="178"/>
      <c r="H5" s="180"/>
      <c r="I5" s="180"/>
      <c r="J5" s="71">
        <f t="shared" ref="J5:J34" si="0">SUM(C5)+F5+I5</f>
        <v>60</v>
      </c>
      <c r="K5" s="71">
        <f t="shared" ref="K5:K34" si="1">SUM(D5)+G5</f>
        <v>0</v>
      </c>
      <c r="L5" s="71">
        <f t="shared" ref="L5:L34" si="2">SUM(E5)+H5</f>
        <v>0</v>
      </c>
      <c r="M5" s="70">
        <f t="shared" ref="M5:M34" si="3">SUM(J5)+K5+L5</f>
        <v>60</v>
      </c>
      <c r="N5" s="103" t="str">
        <f>IF(ISNA(VLOOKUP(A5,Légende!$H:$J,3,FALSE)),"",VLOOKUP(A5,Légende!$H:$J,3,FALSE))</f>
        <v>MONTCALM</v>
      </c>
      <c r="O5" s="15"/>
      <c r="P5" s="39">
        <f>IF(OR($J5="",$J5=0),"",RANK($J5,$J$5:$J$132,0))</f>
        <v>1</v>
      </c>
      <c r="Q5" s="39" t="str">
        <f>IF(OR($K5="",$K5=0),"",RANK($K5,$K$5:$K$132,0))</f>
        <v/>
      </c>
      <c r="R5" s="39" t="str">
        <f>IF(OR($L5="",$L5=0),"",RANK($L5,$L$5:$L$132,0))</f>
        <v/>
      </c>
      <c r="S5" s="39">
        <f>IF(OR($M5="",$M5=0),"",RANK($M5,$M$5:$M$132,0))</f>
        <v>1</v>
      </c>
      <c r="T5" s="112"/>
      <c r="V5" t="str">
        <f>IF(N5=VLOOKUP(N5,Estrie!$R$6:$R$22,1,FALSE),"OK","ATTENTION")</f>
        <v>OK</v>
      </c>
    </row>
    <row r="6" spans="1:22" ht="15.75" x14ac:dyDescent="0.25">
      <c r="A6" s="33" t="s">
        <v>87</v>
      </c>
      <c r="B6" s="97" t="s">
        <v>408</v>
      </c>
      <c r="C6" s="180">
        <v>57</v>
      </c>
      <c r="D6" s="178"/>
      <c r="E6" s="180"/>
      <c r="F6" s="180"/>
      <c r="G6" s="178"/>
      <c r="H6" s="180"/>
      <c r="I6" s="180"/>
      <c r="J6" s="71">
        <f t="shared" si="0"/>
        <v>57</v>
      </c>
      <c r="K6" s="71">
        <f t="shared" si="1"/>
        <v>0</v>
      </c>
      <c r="L6" s="71">
        <f t="shared" si="2"/>
        <v>0</v>
      </c>
      <c r="M6" s="70">
        <f t="shared" si="3"/>
        <v>57</v>
      </c>
      <c r="N6" s="103" t="str">
        <f>IF(ISNA(VLOOKUP(A6,Légende!$H:$J,3,FALSE)),"",VLOOKUP(A6,Légende!$H:$J,3,FALSE))</f>
        <v>MT NOTRE-DAME</v>
      </c>
      <c r="O6" s="15"/>
      <c r="P6" s="39">
        <f>IF(OR($J6="",$J6=0),"",RANK($J6,$J$5:$J$90,0))</f>
        <v>2</v>
      </c>
      <c r="Q6" s="39" t="str">
        <f>IF(OR($K6="",$K6=0),"",RANK($K6,$K$5:$K$90,0))</f>
        <v/>
      </c>
      <c r="R6" s="39" t="str">
        <f>IF(OR($L6="",$L6=0),"",RANK($L6,$L$5:$L$90,0))</f>
        <v/>
      </c>
      <c r="S6" s="39">
        <f>IF(OR($M6="",$M6=0),"",RANK($M6,$M$5:$M$90,0))</f>
        <v>2</v>
      </c>
      <c r="T6" s="112" t="str">
        <f>IF(ISBLANK(A6),"",IF(ISNA(VLOOKUP(VLOOKUP($A6,Légende!$H:$J,3,FALSE),NOM_CF1,1,FALSE)),"AJOUTER L'ÉCOLE DANS LA SECTION 1",""))</f>
        <v/>
      </c>
      <c r="V6" t="str">
        <f>IF(N6=VLOOKUP(N6,Estrie!$R$6:$R$22,1,FALSE),"OK","ATTENTION")</f>
        <v>OK</v>
      </c>
    </row>
    <row r="7" spans="1:22" ht="15.75" x14ac:dyDescent="0.25">
      <c r="A7" s="96" t="s">
        <v>89</v>
      </c>
      <c r="B7" s="98" t="s">
        <v>400</v>
      </c>
      <c r="C7" s="180">
        <v>54</v>
      </c>
      <c r="D7" s="178"/>
      <c r="E7" s="180"/>
      <c r="F7" s="180"/>
      <c r="G7" s="178"/>
      <c r="H7" s="180"/>
      <c r="I7" s="180"/>
      <c r="J7" s="71">
        <f t="shared" si="0"/>
        <v>54</v>
      </c>
      <c r="K7" s="71">
        <f t="shared" si="1"/>
        <v>0</v>
      </c>
      <c r="L7" s="71">
        <f t="shared" si="2"/>
        <v>0</v>
      </c>
      <c r="M7" s="70">
        <f t="shared" si="3"/>
        <v>54</v>
      </c>
      <c r="N7" s="103" t="str">
        <f>IF(ISNA(VLOOKUP(A7,Légende!$H:$J,3,FALSE)),"",VLOOKUP(A7,Légende!$H:$J,3,FALSE))</f>
        <v>LE SALÉSIEN</v>
      </c>
      <c r="O7" s="15"/>
      <c r="P7" s="39">
        <f>IF(OR($J7="",$J7=0),"",RANK($J7,$J$5:$J$146,0))</f>
        <v>3</v>
      </c>
      <c r="Q7" s="39" t="str">
        <f>IF(OR($K7="",$K7=0),"",RANK($K7,$K$5:$K$146,0))</f>
        <v/>
      </c>
      <c r="R7" s="39" t="str">
        <f>IF(OR($L7="",$L7=0),"",RANK($L7,$L$5:$L$146,0))</f>
        <v/>
      </c>
      <c r="S7" s="39">
        <f>IF(OR($M7="",$M7=0),"",RANK($M7,$M$5:$M$146,0))</f>
        <v>3</v>
      </c>
      <c r="T7" s="112"/>
      <c r="V7" t="e">
        <f>IF(N7=VLOOKUP(N7,Estrie!$N$6:$N$22,1,FALSE),"OK","ATTENTION")</f>
        <v>#N/A</v>
      </c>
    </row>
    <row r="8" spans="1:22" ht="15.75" x14ac:dyDescent="0.25">
      <c r="A8" s="33" t="s">
        <v>86</v>
      </c>
      <c r="B8" s="97" t="s">
        <v>398</v>
      </c>
      <c r="C8" s="212">
        <v>51</v>
      </c>
      <c r="D8" s="213"/>
      <c r="E8" s="212"/>
      <c r="F8" s="212"/>
      <c r="G8" s="213"/>
      <c r="H8" s="212"/>
      <c r="I8" s="212"/>
      <c r="J8" s="226">
        <f t="shared" si="0"/>
        <v>51</v>
      </c>
      <c r="K8" s="226">
        <f t="shared" si="1"/>
        <v>0</v>
      </c>
      <c r="L8" s="226">
        <f t="shared" si="2"/>
        <v>0</v>
      </c>
      <c r="M8" s="6">
        <f t="shared" si="3"/>
        <v>51</v>
      </c>
      <c r="N8" s="103" t="str">
        <f>IF(ISNA(VLOOKUP(A8,Légende!$H:$J,3,FALSE)),"",VLOOKUP(A8,Légende!$H:$J,3,FALSE))</f>
        <v>SÉM. SHERBROOKE</v>
      </c>
      <c r="O8" s="15"/>
      <c r="P8" s="39">
        <f>IF(OR($J8="",$J8=0),"",RANK($J8,$J$5:$J$90,0))</f>
        <v>4</v>
      </c>
      <c r="Q8" s="39" t="str">
        <f>IF(OR($K8="",$K8=0),"",RANK($K8,$K$5:$K$90,0))</f>
        <v/>
      </c>
      <c r="R8" s="39" t="str">
        <f>IF(OR($L8="",$L8=0),"",RANK($L8,$L$5:$L$90,0))</f>
        <v/>
      </c>
      <c r="S8" s="39">
        <f>IF(OR($M8="",$M8=0),"",RANK($M8,$M$5:$M$90,0))</f>
        <v>4</v>
      </c>
      <c r="T8" s="112" t="str">
        <f>IF(ISBLANK(A8),"",IF(ISNA(VLOOKUP(VLOOKUP($A8,Légende!$H:$J,3,FALSE),NOM_CF1,1,FALSE)),"AJOUTER L'ÉCOLE DANS LA SECTION 1",""))</f>
        <v/>
      </c>
      <c r="V8" t="str">
        <f>IF(N8=VLOOKUP(N8,Estrie!$R$6:$R$22,1,FALSE),"OK","ATTENTION")</f>
        <v>OK</v>
      </c>
    </row>
    <row r="9" spans="1:22" ht="15.75" x14ac:dyDescent="0.25">
      <c r="A9" s="96" t="s">
        <v>89</v>
      </c>
      <c r="B9" s="97" t="s">
        <v>490</v>
      </c>
      <c r="C9" s="212">
        <v>51</v>
      </c>
      <c r="D9" s="213"/>
      <c r="E9" s="212"/>
      <c r="F9" s="212"/>
      <c r="G9" s="213"/>
      <c r="H9" s="212"/>
      <c r="I9" s="212"/>
      <c r="J9" s="226">
        <f t="shared" si="0"/>
        <v>51</v>
      </c>
      <c r="K9" s="226">
        <f t="shared" si="1"/>
        <v>0</v>
      </c>
      <c r="L9" s="226">
        <f t="shared" si="2"/>
        <v>0</v>
      </c>
      <c r="M9" s="6">
        <f t="shared" si="3"/>
        <v>51</v>
      </c>
      <c r="N9" s="103" t="str">
        <f>IF(ISNA(VLOOKUP(A9,Légende!$H:$J,3,FALSE)),"",VLOOKUP(A9,Légende!$H:$J,3,FALSE))</f>
        <v>LE SALÉSIEN</v>
      </c>
      <c r="O9" s="15"/>
      <c r="P9" s="39">
        <f>IF(OR($J9="",$J9=0),"",RANK($J9,$J$5:$J$146,0))</f>
        <v>4</v>
      </c>
      <c r="Q9" s="39" t="str">
        <f>IF(OR($K9="",$K9=0),"",RANK($K9,$K$5:$K$146,0))</f>
        <v/>
      </c>
      <c r="R9" s="39" t="str">
        <f>IF(OR($L9="",$L9=0),"",RANK($L9,$L$5:$L$146,0))</f>
        <v/>
      </c>
      <c r="S9" s="39">
        <f>IF(OR($M9="",$M9=0),"",RANK($M9,$M$5:$M$146,0))</f>
        <v>4</v>
      </c>
      <c r="T9" s="112"/>
      <c r="V9" t="e">
        <f>IF(N9=VLOOKUP(N9,Estrie!$N$6:$N$22,1,FALSE),"OK","ATTENTION")</f>
        <v>#N/A</v>
      </c>
    </row>
    <row r="10" spans="1:22" ht="15.75" x14ac:dyDescent="0.25">
      <c r="A10" s="33" t="s">
        <v>374</v>
      </c>
      <c r="B10" s="97" t="s">
        <v>444</v>
      </c>
      <c r="C10" s="212">
        <v>48</v>
      </c>
      <c r="D10" s="213"/>
      <c r="E10" s="212"/>
      <c r="F10" s="212"/>
      <c r="G10" s="213"/>
      <c r="H10" s="212"/>
      <c r="I10" s="212"/>
      <c r="J10" s="226">
        <f t="shared" si="0"/>
        <v>48</v>
      </c>
      <c r="K10" s="226">
        <f t="shared" si="1"/>
        <v>0</v>
      </c>
      <c r="L10" s="226">
        <f t="shared" si="2"/>
        <v>0</v>
      </c>
      <c r="M10" s="6">
        <f t="shared" si="3"/>
        <v>48</v>
      </c>
      <c r="N10" s="103" t="str">
        <f>IF(ISNA(VLOOKUP(A10,Légende!$H:$J,3,FALSE)),"",VLOOKUP(A10,Légende!$H:$J,3,FALSE))</f>
        <v>MONTCALM</v>
      </c>
      <c r="O10" s="15"/>
      <c r="P10" s="39">
        <f>IF(OR($J10="",$J10=0),"",RANK($J10,$J$5:$J$132,0))</f>
        <v>6</v>
      </c>
      <c r="Q10" s="39" t="str">
        <f>IF(OR($K10="",$K10=0),"",RANK($K10,$K$5:$K$132,0))</f>
        <v/>
      </c>
      <c r="R10" s="39" t="str">
        <f>IF(OR($L10="",$L10=0),"",RANK($L10,$L$5:$L$132,0))</f>
        <v/>
      </c>
      <c r="S10" s="39">
        <f>IF(OR($M10="",$M10=0),"",RANK($M10,$M$5:$M$132,0))</f>
        <v>6</v>
      </c>
      <c r="T10" s="112"/>
      <c r="V10" t="str">
        <f>IF(N10=VLOOKUP(N10,Estrie!$R$6:$R$22,1,FALSE),"OK","ATTENTION")</f>
        <v>OK</v>
      </c>
    </row>
    <row r="11" spans="1:22" ht="15.75" x14ac:dyDescent="0.25">
      <c r="A11" s="33" t="s">
        <v>87</v>
      </c>
      <c r="B11" s="56" t="s">
        <v>498</v>
      </c>
      <c r="C11" s="212">
        <v>48</v>
      </c>
      <c r="D11" s="213"/>
      <c r="E11" s="212"/>
      <c r="F11" s="212"/>
      <c r="G11" s="213"/>
      <c r="H11" s="212"/>
      <c r="I11" s="212"/>
      <c r="J11" s="226">
        <f t="shared" si="0"/>
        <v>48</v>
      </c>
      <c r="K11" s="226">
        <f t="shared" si="1"/>
        <v>0</v>
      </c>
      <c r="L11" s="226">
        <f t="shared" si="2"/>
        <v>0</v>
      </c>
      <c r="M11" s="6">
        <f t="shared" si="3"/>
        <v>48</v>
      </c>
      <c r="N11" s="103" t="str">
        <f>IF(ISNA(VLOOKUP(A11,Légende!$H:$J,3,FALSE)),"",VLOOKUP(A11,Légende!$H:$J,3,FALSE))</f>
        <v>MT NOTRE-DAME</v>
      </c>
      <c r="O11" s="15"/>
      <c r="P11" s="39">
        <f>IF(OR($J11="",$J11=0),"",RANK($J11,$J$5:$J$90,0))</f>
        <v>6</v>
      </c>
      <c r="Q11" s="39" t="str">
        <f>IF(OR($K11="",$K11=0),"",RANK($K11,$K$5:$K$90,0))</f>
        <v/>
      </c>
      <c r="R11" s="39" t="str">
        <f>IF(OR($L11="",$L11=0),"",RANK($L11,$L$5:$L$90,0))</f>
        <v/>
      </c>
      <c r="S11" s="39">
        <f>IF(OR($M11="",$M11=0),"",RANK($M11,$M$5:$M$90,0))</f>
        <v>6</v>
      </c>
      <c r="T11" s="112" t="str">
        <f>IF(ISBLANK(A11),"",IF(ISNA(VLOOKUP(VLOOKUP($A11,Légende!$H:$J,3,FALSE),NOM_CF1,1,FALSE)),"AJOUTER L'ÉCOLE DANS LA SECTION 1",""))</f>
        <v/>
      </c>
      <c r="V11" t="str">
        <f>IF(N11=VLOOKUP(N11,Estrie!$R$6:$R$22,1,FALSE),"OK","ATTENTION")</f>
        <v>OK</v>
      </c>
    </row>
    <row r="12" spans="1:22" ht="16.5" thickBot="1" x14ac:dyDescent="0.3">
      <c r="A12" s="33" t="s">
        <v>23</v>
      </c>
      <c r="B12" s="253" t="s">
        <v>501</v>
      </c>
      <c r="C12" s="241">
        <v>48</v>
      </c>
      <c r="D12" s="249"/>
      <c r="E12" s="241"/>
      <c r="F12" s="241"/>
      <c r="G12" s="249"/>
      <c r="H12" s="241"/>
      <c r="I12" s="241"/>
      <c r="J12" s="250">
        <f t="shared" si="0"/>
        <v>48</v>
      </c>
      <c r="K12" s="250">
        <f t="shared" si="1"/>
        <v>0</v>
      </c>
      <c r="L12" s="250">
        <f t="shared" si="2"/>
        <v>0</v>
      </c>
      <c r="M12" s="251">
        <f t="shared" si="3"/>
        <v>48</v>
      </c>
      <c r="N12" s="254" t="str">
        <f>IF(ISNA(VLOOKUP(A12,Légende!$H:$J,3,FALSE)),"",VLOOKUP(A12,Légende!$H:$J,3,FALSE))</f>
        <v>DU PHARE</v>
      </c>
      <c r="O12" s="15"/>
      <c r="P12" s="39">
        <f>IF(OR($J12="",$J12=0),"",RANK($J12,$J$5:$J$90,0))</f>
        <v>6</v>
      </c>
      <c r="Q12" s="39" t="str">
        <f>IF(OR($K12="",$K12=0),"",RANK($K12,$K$5:$K$90,0))</f>
        <v/>
      </c>
      <c r="R12" s="39" t="str">
        <f>IF(OR($L12="",$L12=0),"",RANK($L12,$L$5:$L$90,0))</f>
        <v/>
      </c>
      <c r="S12" s="39">
        <f>IF(OR($M12="",$M12=0),"",RANK($M12,$M$5:$M$90,0))</f>
        <v>6</v>
      </c>
      <c r="T12" s="112"/>
      <c r="V12" t="str">
        <f>IF(N12=VLOOKUP(N12,Estrie!$R$6:$R$22,1,FALSE),"OK","ATTENTION")</f>
        <v>OK</v>
      </c>
    </row>
    <row r="13" spans="1:22" ht="15.75" x14ac:dyDescent="0.25">
      <c r="A13" s="96" t="s">
        <v>89</v>
      </c>
      <c r="B13" s="97" t="s">
        <v>652</v>
      </c>
      <c r="C13" s="212">
        <v>45</v>
      </c>
      <c r="D13" s="213"/>
      <c r="E13" s="212"/>
      <c r="F13" s="212"/>
      <c r="G13" s="213"/>
      <c r="H13" s="212"/>
      <c r="I13" s="212"/>
      <c r="J13" s="226">
        <f t="shared" si="0"/>
        <v>45</v>
      </c>
      <c r="K13" s="226">
        <f t="shared" si="1"/>
        <v>0</v>
      </c>
      <c r="L13" s="226">
        <f t="shared" si="2"/>
        <v>0</v>
      </c>
      <c r="M13" s="6">
        <f t="shared" si="3"/>
        <v>45</v>
      </c>
      <c r="N13" s="254" t="str">
        <f>IF(ISNA(VLOOKUP(A13,Légende!$H:$J,3,FALSE)),"",VLOOKUP(A13,Légende!$H:$J,3,FALSE))</f>
        <v>LE SALÉSIEN</v>
      </c>
      <c r="O13" s="15"/>
      <c r="P13" s="39">
        <f>IF(OR($J13="",$J13=0),"",RANK($J13,$J$5:$J$146,0))</f>
        <v>9</v>
      </c>
      <c r="Q13" s="39" t="str">
        <f>IF(OR($K13="",$K13=0),"",RANK($K13,$K$5:$K$146,0))</f>
        <v/>
      </c>
      <c r="R13" s="39" t="str">
        <f>IF(OR($L13="",$L13=0),"",RANK($L13,$L$5:$L$146,0))</f>
        <v/>
      </c>
      <c r="S13" s="39">
        <f>IF(OR($M13="",$M13=0),"",RANK($M13,$M$5:$M$146,0))</f>
        <v>9</v>
      </c>
      <c r="T13" s="112"/>
      <c r="V13" t="e">
        <f>IF(N13=VLOOKUP(N13,Estrie!$N$6:$N$22,1,FALSE),"OK","ATTENTION")</f>
        <v>#N/A</v>
      </c>
    </row>
    <row r="14" spans="1:22" ht="15.75" x14ac:dyDescent="0.25">
      <c r="A14" s="33" t="s">
        <v>98</v>
      </c>
      <c r="B14" s="97" t="s">
        <v>504</v>
      </c>
      <c r="C14" s="212">
        <v>45</v>
      </c>
      <c r="D14" s="213"/>
      <c r="E14" s="212"/>
      <c r="F14" s="212"/>
      <c r="G14" s="213"/>
      <c r="H14" s="212"/>
      <c r="I14" s="212"/>
      <c r="J14" s="226">
        <f t="shared" si="0"/>
        <v>45</v>
      </c>
      <c r="K14" s="226">
        <f t="shared" si="1"/>
        <v>0</v>
      </c>
      <c r="L14" s="226">
        <f t="shared" si="2"/>
        <v>0</v>
      </c>
      <c r="M14" s="6">
        <f t="shared" si="3"/>
        <v>45</v>
      </c>
      <c r="N14" s="103" t="str">
        <f>IF(ISNA(VLOOKUP(A14,Légende!$H:$J,3,FALSE)),"",VLOOKUP(A14,Légende!$H:$J,3,FALSE))</f>
        <v>LA FRONTALIÈRE</v>
      </c>
      <c r="O14" s="15"/>
      <c r="P14" s="39">
        <f>IF(OR($J14="",$J14=0),"",RANK($J14,$J$5:$J$132,0))</f>
        <v>9</v>
      </c>
      <c r="Q14" s="39" t="str">
        <f>IF(OR($K14="",$K14=0),"",RANK($K14,$K$5:$K$132,0))</f>
        <v/>
      </c>
      <c r="R14" s="39" t="str">
        <f>IF(OR($L14="",$L14=0),"",RANK($L14,$L$5:$L$132,0))</f>
        <v/>
      </c>
      <c r="S14" s="39">
        <f>IF(OR($M14="",$M14=0),"",RANK($M14,$M$5:$M$132,0))</f>
        <v>9</v>
      </c>
      <c r="T14" s="112"/>
      <c r="V14" t="str">
        <f>IF(N14=VLOOKUP(N14,Estrie!$R$6:$R$22,1,FALSE),"OK","ATTENTION")</f>
        <v>OK</v>
      </c>
    </row>
    <row r="15" spans="1:22" ht="15.75" x14ac:dyDescent="0.25">
      <c r="A15" s="33" t="s">
        <v>374</v>
      </c>
      <c r="B15" s="97" t="s">
        <v>441</v>
      </c>
      <c r="C15" s="212">
        <v>42</v>
      </c>
      <c r="D15" s="213"/>
      <c r="E15" s="212"/>
      <c r="F15" s="212"/>
      <c r="G15" s="213"/>
      <c r="H15" s="212"/>
      <c r="I15" s="212"/>
      <c r="J15" s="226">
        <f t="shared" si="0"/>
        <v>42</v>
      </c>
      <c r="K15" s="226">
        <f t="shared" si="1"/>
        <v>0</v>
      </c>
      <c r="L15" s="226">
        <f t="shared" si="2"/>
        <v>0</v>
      </c>
      <c r="M15" s="6">
        <f t="shared" si="3"/>
        <v>42</v>
      </c>
      <c r="N15" s="103" t="str">
        <f>IF(ISNA(VLOOKUP(A15,Légende!$H:$J,3,FALSE)),"",VLOOKUP(A15,Légende!$H:$J,3,FALSE))</f>
        <v>MONTCALM</v>
      </c>
      <c r="O15" s="15"/>
      <c r="P15" s="39">
        <f>IF(OR($J15="",$J15=0),"",RANK($J15,$J$5:$J$132,0))</f>
        <v>11</v>
      </c>
      <c r="Q15" s="39" t="str">
        <f>IF(OR($K15="",$K15=0),"",RANK($K15,$K$5:$K$132,0))</f>
        <v/>
      </c>
      <c r="R15" s="39" t="str">
        <f>IF(OR($L15="",$L15=0),"",RANK($L15,$L$5:$L$132,0))</f>
        <v/>
      </c>
      <c r="S15" s="39">
        <f>IF(OR($M15="",$M15=0),"",RANK($M15,$M$5:$M$132,0))</f>
        <v>11</v>
      </c>
      <c r="T15" s="112"/>
      <c r="V15" t="str">
        <f>IF(N15=VLOOKUP(N15,Estrie!$R$6:$R$22,1,FALSE),"OK","ATTENTION")</f>
        <v>OK</v>
      </c>
    </row>
    <row r="16" spans="1:22" ht="15.75" x14ac:dyDescent="0.25">
      <c r="A16" s="33" t="s">
        <v>374</v>
      </c>
      <c r="B16" s="56" t="s">
        <v>629</v>
      </c>
      <c r="C16" s="212">
        <v>39</v>
      </c>
      <c r="D16" s="213"/>
      <c r="E16" s="212"/>
      <c r="F16" s="212"/>
      <c r="G16" s="213"/>
      <c r="H16" s="212"/>
      <c r="I16" s="212"/>
      <c r="J16" s="226">
        <f t="shared" si="0"/>
        <v>39</v>
      </c>
      <c r="K16" s="226">
        <f t="shared" si="1"/>
        <v>0</v>
      </c>
      <c r="L16" s="226">
        <f t="shared" si="2"/>
        <v>0</v>
      </c>
      <c r="M16" s="6">
        <f t="shared" si="3"/>
        <v>39</v>
      </c>
      <c r="N16" s="103" t="str">
        <f>IF(ISNA(VLOOKUP(A16,Légende!$H:$J,3,FALSE)),"",VLOOKUP(A16,Légende!$H:$J,3,FALSE))</f>
        <v>MONTCALM</v>
      </c>
      <c r="O16" s="15"/>
      <c r="P16" s="39">
        <f>IF(OR($J16="",$J16=0),"",RANK($J16,$J$5:$J$132,0))</f>
        <v>12</v>
      </c>
      <c r="Q16" s="39" t="str">
        <f>IF(OR($K16="",$K16=0),"",RANK($K16,$K$5:$K$132,0))</f>
        <v/>
      </c>
      <c r="R16" s="39" t="str">
        <f>IF(OR($L16="",$L16=0),"",RANK($L16,$L$5:$L$132,0))</f>
        <v/>
      </c>
      <c r="S16" s="39">
        <f>IF(OR($M16="",$M16=0),"",RANK($M16,$M$5:$M$132,0))</f>
        <v>12</v>
      </c>
      <c r="T16" s="112"/>
      <c r="V16" t="str">
        <f>IF(N16=VLOOKUP(N16,Estrie!$R$6:$R$22,1,FALSE),"OK","ATTENTION")</f>
        <v>OK</v>
      </c>
    </row>
    <row r="17" spans="1:22" ht="15.75" x14ac:dyDescent="0.25">
      <c r="A17" s="96" t="s">
        <v>88</v>
      </c>
      <c r="B17" s="97" t="s">
        <v>494</v>
      </c>
      <c r="C17" s="212">
        <v>30</v>
      </c>
      <c r="D17" s="213"/>
      <c r="E17" s="212"/>
      <c r="F17" s="212"/>
      <c r="G17" s="213"/>
      <c r="H17" s="212"/>
      <c r="I17" s="212"/>
      <c r="J17" s="226">
        <f t="shared" si="0"/>
        <v>30</v>
      </c>
      <c r="K17" s="226">
        <f t="shared" si="1"/>
        <v>0</v>
      </c>
      <c r="L17" s="226">
        <f t="shared" si="2"/>
        <v>0</v>
      </c>
      <c r="M17" s="6">
        <f t="shared" si="3"/>
        <v>30</v>
      </c>
      <c r="N17" s="103" t="str">
        <f>IF(ISNA(VLOOKUP(A17,Légende!$H:$J,3,FALSE)),"",VLOOKUP(A17,Légende!$H:$J,3,FALSE))</f>
        <v>LA MONTÉE</v>
      </c>
      <c r="O17" s="15"/>
      <c r="P17" s="39">
        <f>IF(OR($J17="",$J17=0),"",RANK($J17,$J$5:$J$98,0))</f>
        <v>13</v>
      </c>
      <c r="Q17" s="39" t="str">
        <f>IF(OR($K17="",$K17=0),"",RANK($K17,$K$5:$K$98,0))</f>
        <v/>
      </c>
      <c r="R17" s="39" t="str">
        <f>IF(OR($L17="",$L17=0),"",RANK($L17,$L$5:$L$98,0))</f>
        <v/>
      </c>
      <c r="S17" s="39">
        <f>IF(OR($M17="",$M17=0),"",RANK($M17,$M$5:$M$98,0))</f>
        <v>13</v>
      </c>
      <c r="T17" s="112" t="str">
        <f>IF(ISBLANK(A17),"",IF(ISNA(VLOOKUP(VLOOKUP($A17,Légende!$H:$J,3,FALSE),NOM_BM1,1,FALSE)),"AJOUTER L'ÉCOLE DANS LA SECTION 1",""))</f>
        <v/>
      </c>
      <c r="V17" t="str">
        <f>IF(N17=VLOOKUP(N17,Estrie!$P$6:$P$22,1,FALSE),"OK","ATTENTION")</f>
        <v>OK</v>
      </c>
    </row>
    <row r="18" spans="1:22" ht="15.75" x14ac:dyDescent="0.25">
      <c r="A18" s="96" t="s">
        <v>89</v>
      </c>
      <c r="B18" s="97" t="s">
        <v>489</v>
      </c>
      <c r="C18" s="180">
        <v>29</v>
      </c>
      <c r="D18" s="178"/>
      <c r="E18" s="180"/>
      <c r="F18" s="180"/>
      <c r="G18" s="178"/>
      <c r="H18" s="180"/>
      <c r="I18" s="180"/>
      <c r="J18" s="71">
        <f t="shared" si="0"/>
        <v>29</v>
      </c>
      <c r="K18" s="71">
        <f t="shared" si="1"/>
        <v>0</v>
      </c>
      <c r="L18" s="71">
        <f t="shared" si="2"/>
        <v>0</v>
      </c>
      <c r="M18" s="70">
        <f t="shared" si="3"/>
        <v>29</v>
      </c>
      <c r="N18" s="103" t="str">
        <f>IF(ISNA(VLOOKUP(A18,Légende!$H:$J,3,FALSE)),"",VLOOKUP(A18,Légende!$H:$J,3,FALSE))</f>
        <v>LE SALÉSIEN</v>
      </c>
      <c r="O18" s="15"/>
      <c r="P18" s="39">
        <f>IF(OR($J18="",$J18=0),"",RANK($J18,$J$5:$J$146,0))</f>
        <v>14</v>
      </c>
      <c r="Q18" s="39" t="str">
        <f>IF(OR($K18="",$K18=0),"",RANK($K18,$K$5:$K$146,0))</f>
        <v/>
      </c>
      <c r="R18" s="39" t="str">
        <f>IF(OR($L18="",$L18=0),"",RANK($L18,$L$5:$L$146,0))</f>
        <v/>
      </c>
      <c r="S18" s="39">
        <f>IF(OR($M18="",$M18=0),"",RANK($M18,$M$5:$M$146,0))</f>
        <v>14</v>
      </c>
      <c r="T18" s="112"/>
      <c r="V18" t="e">
        <f>IF(N18=VLOOKUP(N18,Estrie!$N$6:$N$22,1,FALSE),"OK","ATTENTION")</f>
        <v>#N/A</v>
      </c>
    </row>
    <row r="19" spans="1:22" ht="15.75" x14ac:dyDescent="0.25">
      <c r="A19" s="33" t="s">
        <v>87</v>
      </c>
      <c r="B19" s="97" t="s">
        <v>407</v>
      </c>
      <c r="C19" s="180">
        <v>28</v>
      </c>
      <c r="D19" s="178"/>
      <c r="E19" s="180"/>
      <c r="F19" s="180"/>
      <c r="G19" s="178"/>
      <c r="H19" s="180"/>
      <c r="I19" s="180"/>
      <c r="J19" s="71">
        <f t="shared" si="0"/>
        <v>28</v>
      </c>
      <c r="K19" s="71">
        <f t="shared" si="1"/>
        <v>0</v>
      </c>
      <c r="L19" s="71">
        <f t="shared" si="2"/>
        <v>0</v>
      </c>
      <c r="M19" s="70">
        <f t="shared" si="3"/>
        <v>28</v>
      </c>
      <c r="N19" s="103" t="str">
        <f>IF(ISNA(VLOOKUP(A19,Légende!$H:$J,3,FALSE)),"",VLOOKUP(A19,Légende!$H:$J,3,FALSE))</f>
        <v>MT NOTRE-DAME</v>
      </c>
      <c r="O19" s="15"/>
      <c r="P19" s="39">
        <f>IF(OR($J19="",$J19=0),"",RANK($J19,$J$5:$J$90,0))</f>
        <v>15</v>
      </c>
      <c r="Q19" s="39" t="str">
        <f>IF(OR($K19="",$K19=0),"",RANK($K19,$K$5:$K$90,0))</f>
        <v/>
      </c>
      <c r="R19" s="39" t="str">
        <f>IF(OR($L19="",$L19=0),"",RANK($L19,$L$5:$L$90,0))</f>
        <v/>
      </c>
      <c r="S19" s="39">
        <f>IF(OR($M19="",$M19=0),"",RANK($M19,$M$5:$M$90,0))</f>
        <v>15</v>
      </c>
      <c r="T19" s="112" t="str">
        <f>IF(ISBLANK(A19),"",IF(ISNA(VLOOKUP(VLOOKUP($A19,Légende!$H:$J,3,FALSE),NOM_CF1,1,FALSE)),"AJOUTER L'ÉCOLE DANS LA SECTION 1",""))</f>
        <v/>
      </c>
      <c r="V19" t="str">
        <f>IF(N19=VLOOKUP(N19,Estrie!$R$6:$R$22,1,FALSE),"OK","ATTENTION")</f>
        <v>OK</v>
      </c>
    </row>
    <row r="20" spans="1:22" ht="15.75" x14ac:dyDescent="0.25">
      <c r="A20" s="33" t="s">
        <v>87</v>
      </c>
      <c r="B20" s="98" t="s">
        <v>409</v>
      </c>
      <c r="C20" s="180">
        <v>28</v>
      </c>
      <c r="D20" s="178"/>
      <c r="E20" s="180"/>
      <c r="F20" s="180"/>
      <c r="G20" s="178"/>
      <c r="H20" s="180"/>
      <c r="I20" s="180"/>
      <c r="J20" s="71">
        <f t="shared" si="0"/>
        <v>28</v>
      </c>
      <c r="K20" s="71">
        <f t="shared" si="1"/>
        <v>0</v>
      </c>
      <c r="L20" s="71">
        <f t="shared" si="2"/>
        <v>0</v>
      </c>
      <c r="M20" s="70">
        <f t="shared" si="3"/>
        <v>28</v>
      </c>
      <c r="N20" s="103" t="str">
        <f>IF(ISNA(VLOOKUP(A20,Légende!$H:$J,3,FALSE)),"",VLOOKUP(A20,Légende!$H:$J,3,FALSE))</f>
        <v>MT NOTRE-DAME</v>
      </c>
      <c r="O20" s="15"/>
      <c r="P20" s="39">
        <f>IF(OR($J20="",$J20=0),"",RANK($J20,$J$5:$J$90,0))</f>
        <v>15</v>
      </c>
      <c r="Q20" s="39" t="str">
        <f>IF(OR($K20="",$K20=0),"",RANK($K20,$K$5:$K$90,0))</f>
        <v/>
      </c>
      <c r="R20" s="39" t="str">
        <f>IF(OR($L20="",$L20=0),"",RANK($L20,$L$5:$L$90,0))</f>
        <v/>
      </c>
      <c r="S20" s="39">
        <f>IF(OR($M20="",$M20=0),"",RANK($M20,$M$5:$M$90,0))</f>
        <v>15</v>
      </c>
      <c r="T20" s="112" t="str">
        <f>IF(ISBLANK(A20),"",IF(ISNA(VLOOKUP(VLOOKUP($A20,Légende!$H:$J,3,FALSE),NOM_CF1,1,FALSE)),"AJOUTER L'ÉCOLE DANS LA SECTION 1",""))</f>
        <v/>
      </c>
      <c r="V20" t="str">
        <f>IF(N20=VLOOKUP(N20,Estrie!$R$6:$R$22,1,FALSE),"OK","ATTENTION")</f>
        <v>OK</v>
      </c>
    </row>
    <row r="21" spans="1:22" ht="15.75" x14ac:dyDescent="0.25">
      <c r="A21" s="33" t="s">
        <v>374</v>
      </c>
      <c r="B21" s="98" t="s">
        <v>443</v>
      </c>
      <c r="C21" s="180">
        <v>27</v>
      </c>
      <c r="D21" s="178"/>
      <c r="E21" s="180"/>
      <c r="F21" s="180"/>
      <c r="G21" s="178"/>
      <c r="H21" s="180"/>
      <c r="I21" s="180"/>
      <c r="J21" s="71">
        <f t="shared" si="0"/>
        <v>27</v>
      </c>
      <c r="K21" s="71">
        <f t="shared" si="1"/>
        <v>0</v>
      </c>
      <c r="L21" s="71">
        <f t="shared" si="2"/>
        <v>0</v>
      </c>
      <c r="M21" s="70">
        <f t="shared" si="3"/>
        <v>27</v>
      </c>
      <c r="N21" s="103" t="str">
        <f>IF(ISNA(VLOOKUP(A21,Légende!$H:$J,3,FALSE)),"",VLOOKUP(A21,Légende!$H:$J,3,FALSE))</f>
        <v>MONTCALM</v>
      </c>
      <c r="O21" s="15"/>
      <c r="P21" s="39">
        <f>IF(OR($J21="",$J21=0),"",RANK($J21,$J$5:$J$132,0))</f>
        <v>17</v>
      </c>
      <c r="Q21" s="39" t="str">
        <f>IF(OR($K21="",$K21=0),"",RANK($K21,$K$5:$K$132,0))</f>
        <v/>
      </c>
      <c r="R21" s="39" t="str">
        <f>IF(OR($L21="",$L21=0),"",RANK($L21,$L$5:$L$132,0))</f>
        <v/>
      </c>
      <c r="S21" s="39">
        <f>IF(OR($M21="",$M21=0),"",RANK($M21,$M$5:$M$132,0))</f>
        <v>17</v>
      </c>
      <c r="T21" s="112"/>
      <c r="V21" t="str">
        <f>IF(N21=VLOOKUP(N21,Estrie!$R$6:$R$22,1,FALSE),"OK","ATTENTION")</f>
        <v>OK</v>
      </c>
    </row>
    <row r="22" spans="1:22" ht="15.75" x14ac:dyDescent="0.25">
      <c r="A22" s="33" t="s">
        <v>374</v>
      </c>
      <c r="B22" s="56" t="s">
        <v>628</v>
      </c>
      <c r="C22" s="180">
        <v>27</v>
      </c>
      <c r="D22" s="178"/>
      <c r="E22" s="180"/>
      <c r="F22" s="180"/>
      <c r="G22" s="178"/>
      <c r="H22" s="180"/>
      <c r="I22" s="180"/>
      <c r="J22" s="71">
        <f t="shared" si="0"/>
        <v>27</v>
      </c>
      <c r="K22" s="71">
        <f t="shared" si="1"/>
        <v>0</v>
      </c>
      <c r="L22" s="71">
        <f t="shared" si="2"/>
        <v>0</v>
      </c>
      <c r="M22" s="70">
        <f t="shared" si="3"/>
        <v>27</v>
      </c>
      <c r="N22" s="103" t="str">
        <f>IF(ISNA(VLOOKUP(A22,Légende!$H:$J,3,FALSE)),"",VLOOKUP(A22,Légende!$H:$J,3,FALSE))</f>
        <v>MONTCALM</v>
      </c>
      <c r="O22" s="15"/>
      <c r="P22" s="39">
        <f>IF(OR($J22="",$J22=0),"",RANK($J22,$J$5:$J$132,0))</f>
        <v>17</v>
      </c>
      <c r="Q22" s="39" t="str">
        <f>IF(OR($K22="",$K22=0),"",RANK($K22,$K$5:$K$132,0))</f>
        <v/>
      </c>
      <c r="R22" s="39" t="str">
        <f>IF(OR($L22="",$L22=0),"",RANK($L22,$L$5:$L$132,0))</f>
        <v/>
      </c>
      <c r="S22" s="39">
        <f>IF(OR($M22="",$M22=0),"",RANK($M22,$M$5:$M$132,0))</f>
        <v>17</v>
      </c>
      <c r="T22" s="112"/>
      <c r="V22" t="str">
        <f>IF(N22=VLOOKUP(N22,Estrie!$R$6:$R$22,1,FALSE),"OK","ATTENTION")</f>
        <v>OK</v>
      </c>
    </row>
    <row r="23" spans="1:22" ht="15.75" x14ac:dyDescent="0.25">
      <c r="A23" s="33" t="s">
        <v>374</v>
      </c>
      <c r="B23" s="55" t="s">
        <v>626</v>
      </c>
      <c r="C23" s="180">
        <v>26</v>
      </c>
      <c r="D23" s="178"/>
      <c r="E23" s="180"/>
      <c r="F23" s="180"/>
      <c r="G23" s="178"/>
      <c r="H23" s="180"/>
      <c r="I23" s="180"/>
      <c r="J23" s="71">
        <f t="shared" si="0"/>
        <v>26</v>
      </c>
      <c r="K23" s="71">
        <f t="shared" si="1"/>
        <v>0</v>
      </c>
      <c r="L23" s="71">
        <f t="shared" si="2"/>
        <v>0</v>
      </c>
      <c r="M23" s="70">
        <f t="shared" si="3"/>
        <v>26</v>
      </c>
      <c r="N23" s="103" t="str">
        <f>IF(ISNA(VLOOKUP(A23,Légende!$H:$J,3,FALSE)),"",VLOOKUP(A23,Légende!$H:$J,3,FALSE))</f>
        <v>MONTCALM</v>
      </c>
      <c r="O23" s="15"/>
      <c r="P23" s="39">
        <f>IF(OR($J23="",$J23=0),"",RANK($J23,$J$5:$J$132,0))</f>
        <v>19</v>
      </c>
      <c r="Q23" s="39" t="str">
        <f>IF(OR($K23="",$K23=0),"",RANK($K23,$K$5:$K$132,0))</f>
        <v/>
      </c>
      <c r="R23" s="39" t="str">
        <f>IF(OR($L23="",$L23=0),"",RANK($L23,$L$5:$L$132,0))</f>
        <v/>
      </c>
      <c r="S23" s="39">
        <f>IF(OR($M23="",$M23=0),"",RANK($M23,$M$5:$M$132,0))</f>
        <v>19</v>
      </c>
      <c r="T23" s="112"/>
      <c r="V23" t="str">
        <f>IF(N23=VLOOKUP(N23,Estrie!$R$6:$R$22,1,FALSE),"OK","ATTENTION")</f>
        <v>OK</v>
      </c>
    </row>
    <row r="24" spans="1:22" ht="15.75" x14ac:dyDescent="0.25">
      <c r="A24" s="33" t="s">
        <v>374</v>
      </c>
      <c r="B24" s="98" t="s">
        <v>445</v>
      </c>
      <c r="C24" s="180">
        <v>26</v>
      </c>
      <c r="D24" s="99"/>
      <c r="E24" s="101"/>
      <c r="F24" s="180"/>
      <c r="G24" s="100"/>
      <c r="H24" s="101"/>
      <c r="I24" s="180"/>
      <c r="J24" s="71">
        <f t="shared" si="0"/>
        <v>26</v>
      </c>
      <c r="K24" s="71">
        <f t="shared" si="1"/>
        <v>0</v>
      </c>
      <c r="L24" s="71">
        <f t="shared" si="2"/>
        <v>0</v>
      </c>
      <c r="M24" s="70">
        <f t="shared" si="3"/>
        <v>26</v>
      </c>
      <c r="N24" s="103" t="str">
        <f>IF(ISNA(VLOOKUP(A24,Légende!$H:$J,3,FALSE)),"",VLOOKUP(A24,Légende!$H:$J,3,FALSE))</f>
        <v>MONTCALM</v>
      </c>
      <c r="O24" s="15"/>
      <c r="P24" s="39">
        <f>IF(OR($J24="",$J24=0),"",RANK($J24,$J$5:$J$132,0))</f>
        <v>19</v>
      </c>
      <c r="Q24" s="39" t="str">
        <f>IF(OR($K24="",$K24=0),"",RANK($K24,$K$5:$K$132,0))</f>
        <v/>
      </c>
      <c r="R24" s="39" t="str">
        <f>IF(OR($L24="",$L24=0),"",RANK($L24,$L$5:$L$132,0))</f>
        <v/>
      </c>
      <c r="S24" s="39">
        <f>IF(OR($M24="",$M24=0),"",RANK($M24,$M$5:$M$132,0))</f>
        <v>19</v>
      </c>
      <c r="T24" s="112"/>
      <c r="V24" t="str">
        <f>IF(N24=VLOOKUP(N24,Estrie!$R$6:$R$22,1,FALSE),"OK","ATTENTION")</f>
        <v>OK</v>
      </c>
    </row>
    <row r="25" spans="1:22" ht="15.75" x14ac:dyDescent="0.25">
      <c r="A25" s="96" t="s">
        <v>149</v>
      </c>
      <c r="B25" s="98" t="s">
        <v>478</v>
      </c>
      <c r="C25" s="180">
        <v>26</v>
      </c>
      <c r="D25" s="99"/>
      <c r="E25" s="101"/>
      <c r="F25" s="180"/>
      <c r="G25" s="100"/>
      <c r="H25" s="101"/>
      <c r="I25" s="180"/>
      <c r="J25" s="71">
        <f t="shared" si="0"/>
        <v>26</v>
      </c>
      <c r="K25" s="71">
        <f t="shared" si="1"/>
        <v>0</v>
      </c>
      <c r="L25" s="71">
        <f t="shared" si="2"/>
        <v>0</v>
      </c>
      <c r="M25" s="70">
        <f t="shared" si="3"/>
        <v>26</v>
      </c>
      <c r="N25" s="103" t="str">
        <f>IF(ISNA(VLOOKUP(A25,Légende!$H:$J,3,FALSE)),"",VLOOKUP(A25,Légende!$H:$J,3,FALSE))</f>
        <v>DU TOURNESOL</v>
      </c>
      <c r="O25" s="15"/>
      <c r="P25" s="103">
        <f>IF(OR($J25="",$J25=0),"",RANK($J25,$J$5:$J$94,0))</f>
        <v>19</v>
      </c>
      <c r="Q25" s="103" t="str">
        <f>IF(OR($K25="",$K25=0),"",RANK($K25,$K$5:$K$94,0))</f>
        <v/>
      </c>
      <c r="R25" s="103" t="str">
        <f>IF(OR($L25="",$L25=0),"",RANK($L25,$L$5:$L$94,0))</f>
        <v/>
      </c>
      <c r="S25" s="103">
        <f>IF(OR($M25="",$M25=0),"",RANK($M25,$M$5:$M$94,0))</f>
        <v>19</v>
      </c>
      <c r="T25" s="112" t="str">
        <f>IF(ISBLANK(A25),"",IF(ISNA(VLOOKUP(VLOOKUP($A25,Légende!$H:$J,3,FALSE),NOM_BM1,1,FALSE)),"AJOUTER L'ÉCOLE DANS LA SECTION 1",""))</f>
        <v/>
      </c>
      <c r="V25" t="str">
        <f>IF(N25=VLOOKUP(N25,Estrie!$R$6:$R$22,1,FALSE),"OK","ATTENTION")</f>
        <v>OK</v>
      </c>
    </row>
    <row r="26" spans="1:22" ht="15.75" x14ac:dyDescent="0.25">
      <c r="A26" s="33" t="s">
        <v>374</v>
      </c>
      <c r="B26" s="98" t="s">
        <v>440</v>
      </c>
      <c r="C26" s="180">
        <v>25</v>
      </c>
      <c r="D26" s="99"/>
      <c r="E26" s="101"/>
      <c r="F26" s="180"/>
      <c r="G26" s="100"/>
      <c r="H26" s="101"/>
      <c r="I26" s="180"/>
      <c r="J26" s="71">
        <f t="shared" si="0"/>
        <v>25</v>
      </c>
      <c r="K26" s="71">
        <f t="shared" si="1"/>
        <v>0</v>
      </c>
      <c r="L26" s="71">
        <f t="shared" si="2"/>
        <v>0</v>
      </c>
      <c r="M26" s="70">
        <f t="shared" si="3"/>
        <v>25</v>
      </c>
      <c r="N26" s="103" t="str">
        <f>IF(ISNA(VLOOKUP(A26,Légende!$H:$J,3,FALSE)),"",VLOOKUP(A26,Légende!$H:$J,3,FALSE))</f>
        <v>MONTCALM</v>
      </c>
      <c r="O26" s="15"/>
      <c r="P26" s="39">
        <f>IF(OR($J26="",$J26=0),"",RANK($J26,$J$5:$J$90,0))</f>
        <v>22</v>
      </c>
      <c r="Q26" s="39" t="str">
        <f>IF(OR($K26="",$K26=0),"",RANK($K26,$K$5:$K$90,0))</f>
        <v/>
      </c>
      <c r="R26" s="39" t="str">
        <f>IF(OR($L26="",$L26=0),"",RANK($L26,$L$5:$L$90,0))</f>
        <v/>
      </c>
      <c r="S26" s="39">
        <f>IF(OR($M26="",$M26=0),"",RANK($M26,$M$5:$M$90,0))</f>
        <v>22</v>
      </c>
      <c r="T26" s="112" t="str">
        <f>IF(ISBLANK(A26),"",IF(ISNA(VLOOKUP(VLOOKUP($A26,Légende!$H:$J,3,FALSE),NOM_CF1,1,FALSE)),"AJOUTER L'ÉCOLE DANS LA SECTION 1",""))</f>
        <v/>
      </c>
      <c r="V26" t="str">
        <f>IF(N26=VLOOKUP(N26,Estrie!$R$6:$R$22,1,FALSE),"OK","ATTENTION")</f>
        <v>OK</v>
      </c>
    </row>
    <row r="27" spans="1:22" ht="15.75" x14ac:dyDescent="0.25">
      <c r="A27" s="33" t="s">
        <v>374</v>
      </c>
      <c r="B27" s="55" t="s">
        <v>809</v>
      </c>
      <c r="C27" s="180">
        <v>25</v>
      </c>
      <c r="D27" s="178"/>
      <c r="E27" s="180"/>
      <c r="F27" s="180"/>
      <c r="G27" s="178"/>
      <c r="H27" s="180"/>
      <c r="I27" s="180"/>
      <c r="J27" s="71">
        <f t="shared" si="0"/>
        <v>25</v>
      </c>
      <c r="K27" s="71">
        <f t="shared" si="1"/>
        <v>0</v>
      </c>
      <c r="L27" s="71">
        <f t="shared" si="2"/>
        <v>0</v>
      </c>
      <c r="M27" s="70">
        <f t="shared" si="3"/>
        <v>25</v>
      </c>
      <c r="N27" s="103" t="str">
        <f>IF(ISNA(VLOOKUP(A27,Légende!$H:$J,3,FALSE)),"",VLOOKUP(A27,Légende!$H:$J,3,FALSE))</f>
        <v>MONTCALM</v>
      </c>
      <c r="O27" s="15"/>
      <c r="P27" s="39">
        <f>IF(OR($J27="",$J27=0),"",RANK($J27,$J$5:$J$132,0))</f>
        <v>22</v>
      </c>
      <c r="Q27" s="39" t="str">
        <f>IF(OR($K27="",$K27=0),"",RANK($K27,$K$5:$K$132,0))</f>
        <v/>
      </c>
      <c r="R27" s="39" t="str">
        <f>IF(OR($L27="",$L27=0),"",RANK($L27,$L$5:$L$132,0))</f>
        <v/>
      </c>
      <c r="S27" s="39">
        <f>IF(OR($M27="",$M27=0),"",RANK($M27,$M$5:$M$132,0))</f>
        <v>22</v>
      </c>
      <c r="T27" s="112"/>
      <c r="V27" t="str">
        <f>IF(N27=VLOOKUP(N27,Estrie!$R$6:$R$22,1,FALSE),"OK","ATTENTION")</f>
        <v>OK</v>
      </c>
    </row>
    <row r="28" spans="1:22" ht="15.75" x14ac:dyDescent="0.25">
      <c r="A28" s="33" t="s">
        <v>86</v>
      </c>
      <c r="B28" s="56" t="s">
        <v>562</v>
      </c>
      <c r="C28" s="180">
        <v>24</v>
      </c>
      <c r="D28" s="178"/>
      <c r="E28" s="180"/>
      <c r="F28" s="180"/>
      <c r="G28" s="178"/>
      <c r="H28" s="180"/>
      <c r="I28" s="180"/>
      <c r="J28" s="71">
        <f t="shared" si="0"/>
        <v>24</v>
      </c>
      <c r="K28" s="71">
        <f t="shared" si="1"/>
        <v>0</v>
      </c>
      <c r="L28" s="71">
        <f t="shared" si="2"/>
        <v>0</v>
      </c>
      <c r="M28" s="70">
        <f t="shared" si="3"/>
        <v>24</v>
      </c>
      <c r="N28" s="103" t="str">
        <f>IF(ISNA(VLOOKUP(A28,Légende!$H:$J,3,FALSE)),"",VLOOKUP(A28,Légende!$H:$J,3,FALSE))</f>
        <v>SÉM. SHERBROOKE</v>
      </c>
      <c r="O28" s="15"/>
      <c r="P28" s="39">
        <f>IF(OR($J28="",$J28=0),"",RANK($J28,$J$5:$J$90,0))</f>
        <v>24</v>
      </c>
      <c r="Q28" s="39" t="str">
        <f>IF(OR($K28="",$K28=0),"",RANK($K28,$K$5:$K$90,0))</f>
        <v/>
      </c>
      <c r="R28" s="39" t="str">
        <f>IF(OR($L28="",$L28=0),"",RANK($L28,$L$5:$L$90,0))</f>
        <v/>
      </c>
      <c r="S28" s="39">
        <f>IF(OR($M28="",$M28=0),"",RANK($M28,$M$5:$M$90,0))</f>
        <v>24</v>
      </c>
      <c r="T28" s="112" t="str">
        <f>IF(ISBLANK(A28),"",IF(ISNA(VLOOKUP(VLOOKUP($A28,Légende!$H:$J,3,FALSE),NOM_CF1,1,FALSE)),"AJOUTER L'ÉCOLE DANS LA SECTION 1",""))</f>
        <v/>
      </c>
      <c r="V28" t="str">
        <f>IF(N28=VLOOKUP(N28,Estrie!$R$6:$R$22,1,FALSE),"OK","ATTENTION")</f>
        <v>OK</v>
      </c>
    </row>
    <row r="29" spans="1:22" ht="15.75" x14ac:dyDescent="0.25">
      <c r="A29" s="33" t="s">
        <v>374</v>
      </c>
      <c r="B29" s="55" t="s">
        <v>627</v>
      </c>
      <c r="C29" s="180">
        <v>23</v>
      </c>
      <c r="D29" s="178"/>
      <c r="E29" s="180"/>
      <c r="F29" s="180"/>
      <c r="G29" s="178"/>
      <c r="H29" s="180"/>
      <c r="I29" s="180"/>
      <c r="J29" s="71">
        <f t="shared" si="0"/>
        <v>23</v>
      </c>
      <c r="K29" s="71">
        <f t="shared" si="1"/>
        <v>0</v>
      </c>
      <c r="L29" s="71">
        <f t="shared" si="2"/>
        <v>0</v>
      </c>
      <c r="M29" s="70">
        <f t="shared" si="3"/>
        <v>23</v>
      </c>
      <c r="N29" s="103" t="str">
        <f>IF(ISNA(VLOOKUP(A29,Légende!$H:$J,3,FALSE)),"",VLOOKUP(A29,Légende!$H:$J,3,FALSE))</f>
        <v>MONTCALM</v>
      </c>
      <c r="O29" s="15"/>
      <c r="P29" s="39">
        <f>IF(OR($J29="",$J29=0),"",RANK($J29,$J$5:$J$132,0))</f>
        <v>25</v>
      </c>
      <c r="Q29" s="39" t="str">
        <f>IF(OR($K29="",$K29=0),"",RANK($K29,$K$5:$K$132,0))</f>
        <v/>
      </c>
      <c r="R29" s="39" t="str">
        <f>IF(OR($L29="",$L29=0),"",RANK($L29,$L$5:$L$132,0))</f>
        <v/>
      </c>
      <c r="S29" s="39">
        <f>IF(OR($M29="",$M29=0),"",RANK($M29,$M$5:$M$132,0))</f>
        <v>25</v>
      </c>
      <c r="T29" s="112"/>
      <c r="V29" t="str">
        <f>IF(N29=VLOOKUP(N29,Estrie!$R$6:$R$22,1,FALSE),"OK","ATTENTION")</f>
        <v>OK</v>
      </c>
    </row>
    <row r="30" spans="1:22" ht="15.75" x14ac:dyDescent="0.25">
      <c r="A30" s="96" t="s">
        <v>89</v>
      </c>
      <c r="B30" s="98" t="s">
        <v>567</v>
      </c>
      <c r="C30" s="180"/>
      <c r="D30" s="178"/>
      <c r="E30" s="180"/>
      <c r="F30" s="180"/>
      <c r="G30" s="178"/>
      <c r="H30" s="180"/>
      <c r="I30" s="180"/>
      <c r="J30" s="71">
        <f t="shared" si="0"/>
        <v>0</v>
      </c>
      <c r="K30" s="71">
        <f t="shared" si="1"/>
        <v>0</v>
      </c>
      <c r="L30" s="71">
        <f t="shared" si="2"/>
        <v>0</v>
      </c>
      <c r="M30" s="70">
        <f t="shared" si="3"/>
        <v>0</v>
      </c>
      <c r="N30" s="103" t="str">
        <f>IF(ISNA(VLOOKUP(A30,Légende!$H:$J,3,FALSE)),"",VLOOKUP(A30,Légende!$H:$J,3,FALSE))</f>
        <v>LE SALÉSIEN</v>
      </c>
      <c r="O30" s="15"/>
      <c r="P30" s="39" t="str">
        <f>IF(OR($J30="",$J30=0),"",RANK($J30,$J$5:$J$146,0))</f>
        <v/>
      </c>
      <c r="Q30" s="39" t="str">
        <f>IF(OR($K30="",$K30=0),"",RANK($K30,$K$5:$K$146,0))</f>
        <v/>
      </c>
      <c r="R30" s="39" t="str">
        <f>IF(OR($L30="",$L30=0),"",RANK($L30,$L$5:$L$146,0))</f>
        <v/>
      </c>
      <c r="S30" s="39" t="str">
        <f>IF(OR($M30="",$M30=0),"",RANK($M30,$M$5:$M$146,0))</f>
        <v/>
      </c>
      <c r="T30" s="112"/>
      <c r="V30" t="e">
        <f>IF(N30=VLOOKUP(N30,Estrie!$N$6:$N$22,1,FALSE),"OK","ATTENTION")</f>
        <v>#N/A</v>
      </c>
    </row>
    <row r="31" spans="1:22" ht="15.75" x14ac:dyDescent="0.25">
      <c r="A31" s="96" t="s">
        <v>149</v>
      </c>
      <c r="B31" s="98" t="s">
        <v>656</v>
      </c>
      <c r="C31" s="180"/>
      <c r="D31" s="178"/>
      <c r="E31" s="180"/>
      <c r="F31" s="180"/>
      <c r="G31" s="178"/>
      <c r="H31" s="180"/>
      <c r="I31" s="180"/>
      <c r="J31" s="71">
        <f t="shared" si="0"/>
        <v>0</v>
      </c>
      <c r="K31" s="71">
        <f t="shared" si="1"/>
        <v>0</v>
      </c>
      <c r="L31" s="71">
        <f t="shared" si="2"/>
        <v>0</v>
      </c>
      <c r="M31" s="70">
        <f t="shared" si="3"/>
        <v>0</v>
      </c>
      <c r="N31" s="103" t="str">
        <f>IF(ISNA(VLOOKUP(A31,Légende!$H:$J,3,FALSE)),"",VLOOKUP(A31,Légende!$H:$J,3,FALSE))</f>
        <v>DU TOURNESOL</v>
      </c>
      <c r="O31" s="15"/>
      <c r="P31" s="103" t="str">
        <f>IF(OR($J31="",$J31=0),"",RANK($J31,$J$5:$J$94,0))</f>
        <v/>
      </c>
      <c r="Q31" s="103" t="str">
        <f>IF(OR($K31="",$K31=0),"",RANK($K31,$K$5:$K$94,0))</f>
        <v/>
      </c>
      <c r="R31" s="103" t="str">
        <f>IF(OR($L31="",$L31=0),"",RANK($L31,$L$5:$L$94,0))</f>
        <v/>
      </c>
      <c r="S31" s="103" t="str">
        <f>IF(OR($M31="",$M31=0),"",RANK($M31,$M$5:$M$94,0))</f>
        <v/>
      </c>
      <c r="T31" s="112" t="str">
        <f>IF(ISBLANK(A31),"",IF(ISNA(VLOOKUP(VLOOKUP($A31,Légende!$H:$J,3,FALSE),NOM_BM1,1,FALSE)),"AJOUTER L'ÉCOLE DANS LA SECTION 1",""))</f>
        <v/>
      </c>
      <c r="V31" t="str">
        <f>IF(N31=VLOOKUP(N31,Estrie!$R$6:$R$22,1,FALSE),"OK","ATTENTION")</f>
        <v>OK</v>
      </c>
    </row>
    <row r="32" spans="1:22" ht="15.75" x14ac:dyDescent="0.25">
      <c r="A32" s="33" t="s">
        <v>87</v>
      </c>
      <c r="B32" s="98" t="s">
        <v>559</v>
      </c>
      <c r="C32" s="180"/>
      <c r="D32" s="99"/>
      <c r="E32" s="101"/>
      <c r="F32" s="180"/>
      <c r="G32" s="100"/>
      <c r="H32" s="101"/>
      <c r="I32" s="180"/>
      <c r="J32" s="71">
        <f t="shared" si="0"/>
        <v>0</v>
      </c>
      <c r="K32" s="71">
        <f t="shared" si="1"/>
        <v>0</v>
      </c>
      <c r="L32" s="71">
        <f t="shared" si="2"/>
        <v>0</v>
      </c>
      <c r="M32" s="70">
        <f t="shared" si="3"/>
        <v>0</v>
      </c>
      <c r="N32" s="103" t="str">
        <f>IF(ISNA(VLOOKUP(A32,Légende!$H:$J,3,FALSE)),"",VLOOKUP(A32,Légende!$H:$J,3,FALSE))</f>
        <v>MT NOTRE-DAME</v>
      </c>
      <c r="O32" s="15"/>
      <c r="P32" s="39" t="str">
        <f>IF(OR($J32="",$J32=0),"",RANK($J32,$J$5:$J$90,0))</f>
        <v/>
      </c>
      <c r="Q32" s="39" t="str">
        <f>IF(OR($K32="",$K32=0),"",RANK($K32,$K$5:$K$90,0))</f>
        <v/>
      </c>
      <c r="R32" s="39" t="str">
        <f>IF(OR($L32="",$L32=0),"",RANK($L32,$L$5:$L$90,0))</f>
        <v/>
      </c>
      <c r="S32" s="39" t="str">
        <f>IF(OR($M32="",$M32=0),"",RANK($M32,$M$5:$M$90,0))</f>
        <v/>
      </c>
      <c r="T32" s="112"/>
      <c r="V32" t="str">
        <f>IF(N32=VLOOKUP(N32,Estrie!$R$6:$R$22,1,FALSE),"OK","ATTENTION")</f>
        <v>OK</v>
      </c>
    </row>
    <row r="33" spans="1:22" ht="15.75" x14ac:dyDescent="0.25">
      <c r="A33" s="33" t="s">
        <v>98</v>
      </c>
      <c r="B33" s="98" t="s">
        <v>427</v>
      </c>
      <c r="C33" s="180"/>
      <c r="D33" s="178"/>
      <c r="E33" s="180"/>
      <c r="F33" s="180"/>
      <c r="G33" s="178"/>
      <c r="H33" s="180"/>
      <c r="I33" s="180"/>
      <c r="J33" s="71">
        <f t="shared" si="0"/>
        <v>0</v>
      </c>
      <c r="K33" s="71">
        <f t="shared" si="1"/>
        <v>0</v>
      </c>
      <c r="L33" s="71">
        <f t="shared" si="2"/>
        <v>0</v>
      </c>
      <c r="M33" s="70">
        <f t="shared" si="3"/>
        <v>0</v>
      </c>
      <c r="N33" s="103" t="str">
        <f>IF(ISNA(VLOOKUP(A33,Légende!$H:$J,3,FALSE)),"",VLOOKUP(A33,Légende!$H:$J,3,FALSE))</f>
        <v>LA FRONTALIÈRE</v>
      </c>
      <c r="O33" s="15"/>
      <c r="P33" s="39" t="str">
        <f>IF(OR($J33="",$J33=0),"",RANK($J33,$J$5:$J$90,0))</f>
        <v/>
      </c>
      <c r="Q33" s="39" t="str">
        <f>IF(OR($K33="",$K33=0),"",RANK($K33,$K$5:$K$90,0))</f>
        <v/>
      </c>
      <c r="R33" s="39" t="str">
        <f>IF(OR($L33="",$L33=0),"",RANK($L33,$L$5:$L$90,0))</f>
        <v/>
      </c>
      <c r="S33" s="39" t="str">
        <f>IF(OR($M33="",$M33=0),"",RANK($M33,$M$5:$M$90,0))</f>
        <v/>
      </c>
      <c r="T33" s="112" t="str">
        <f>IF(ISBLANK(A33),"",IF(ISNA(VLOOKUP(VLOOKUP($A33,Légende!$H:$J,3,FALSE),NOM_CF1,1,FALSE)),"AJOUTER L'ÉCOLE DANS LA SECTION 1",""))</f>
        <v/>
      </c>
      <c r="V33" t="str">
        <f>IF(N33=VLOOKUP(N33,Estrie!$R$6:$R$22,1,FALSE),"OK","ATTENTION")</f>
        <v>OK</v>
      </c>
    </row>
    <row r="34" spans="1:22" ht="15.75" x14ac:dyDescent="0.25">
      <c r="A34" s="33" t="s">
        <v>98</v>
      </c>
      <c r="B34" s="97" t="s">
        <v>429</v>
      </c>
      <c r="C34" s="180"/>
      <c r="D34" s="178"/>
      <c r="E34" s="180"/>
      <c r="F34" s="180"/>
      <c r="G34" s="178"/>
      <c r="H34" s="180"/>
      <c r="I34" s="180"/>
      <c r="J34" s="71">
        <f t="shared" si="0"/>
        <v>0</v>
      </c>
      <c r="K34" s="71">
        <f t="shared" si="1"/>
        <v>0</v>
      </c>
      <c r="L34" s="71">
        <f t="shared" si="2"/>
        <v>0</v>
      </c>
      <c r="M34" s="70">
        <f t="shared" si="3"/>
        <v>0</v>
      </c>
      <c r="N34" s="103" t="str">
        <f>IF(ISNA(VLOOKUP(A34,Légende!$H:$J,3,FALSE)),"",VLOOKUP(A34,Légende!$H:$J,3,FALSE))</f>
        <v>LA FRONTALIÈRE</v>
      </c>
      <c r="O34" s="15"/>
      <c r="P34" s="39" t="str">
        <f>IF(OR($J34="",$J34=0),"",RANK($J34,$J$5:$J$132,0))</f>
        <v/>
      </c>
      <c r="Q34" s="39" t="str">
        <f>IF(OR($K34="",$K34=0),"",RANK($K34,$K$5:$K$132,0))</f>
        <v/>
      </c>
      <c r="R34" s="39" t="str">
        <f>IF(OR($L34="",$L34=0),"",RANK($L34,$L$5:$L$132,0))</f>
        <v/>
      </c>
      <c r="S34" s="39" t="str">
        <f>IF(OR($M34="",$M34=0),"",RANK($M34,$M$5:$M$132,0))</f>
        <v/>
      </c>
      <c r="T34" s="112"/>
      <c r="V34" t="str">
        <f>IF(N34=VLOOKUP(N34,Estrie!$R$6:$R$22,1,FALSE),"OK","ATTENTION")</f>
        <v>OK</v>
      </c>
    </row>
    <row r="35" spans="1:22" ht="15.75" x14ac:dyDescent="0.25">
      <c r="A35" s="33"/>
      <c r="B35" s="3"/>
      <c r="C35" s="2"/>
      <c r="D35" s="2"/>
      <c r="E35" s="2"/>
      <c r="F35" s="2"/>
      <c r="G35" s="2"/>
      <c r="H35" s="2"/>
      <c r="I35" s="2"/>
      <c r="J35" s="18"/>
      <c r="K35" s="18"/>
      <c r="L35" s="18"/>
      <c r="M35" s="18"/>
      <c r="N35" s="128" t="str">
        <f>IF(ISNA(VLOOKUP(A35,Légende!$H:$J,3,FALSE)),"",VLOOKUP(A35,Légende!$H:$J,3,FALSE))</f>
        <v/>
      </c>
      <c r="O35" s="15"/>
      <c r="P35" s="39" t="str">
        <f t="shared" ref="P35:P66" si="4">IF(OR($J35="",$J35=0),"",RANK($J35,$J$27:$J$90,0))</f>
        <v/>
      </c>
      <c r="Q35" s="39" t="str">
        <f t="shared" ref="Q35:Q66" si="5">IF(OR($K35="",$K35=0),"",RANK($K35,$K$27:$K$90,0))</f>
        <v/>
      </c>
      <c r="R35" s="39" t="str">
        <f t="shared" ref="R35:R66" si="6">IF(OR($L35="",$L35=0),"",RANK($L35,$L$27:$L$90,0))</f>
        <v/>
      </c>
      <c r="S35" s="39" t="str">
        <f t="shared" ref="S35:S66" si="7">IF(OR($M35="",$M35=0),"",RANK($M35,$M$27:$M$90,0))</f>
        <v/>
      </c>
      <c r="T35" s="112" t="str">
        <f>IF(ISBLANK(A35),"",IF(ISNA(VLOOKUP(VLOOKUP($A35,Légende!$H:$J,3,FALSE),NOM_CF1,1,FALSE)),"AJOUTER L'ÉCOLE DANS LA SECTION 1",""))</f>
        <v/>
      </c>
    </row>
    <row r="36" spans="1:22" ht="15.75" x14ac:dyDescent="0.25">
      <c r="A36" s="33"/>
      <c r="B36" s="3"/>
      <c r="C36" s="2"/>
      <c r="D36" s="2"/>
      <c r="E36" s="2"/>
      <c r="F36" s="2"/>
      <c r="G36" s="2"/>
      <c r="H36" s="2"/>
      <c r="I36" s="2"/>
      <c r="J36" s="18"/>
      <c r="K36" s="18"/>
      <c r="L36" s="18"/>
      <c r="M36" s="18"/>
      <c r="N36" s="128" t="str">
        <f>IF(ISNA(VLOOKUP(A36,Légende!$H:$J,3,FALSE)),"",VLOOKUP(A36,Légende!$H:$J,3,FALSE))</f>
        <v/>
      </c>
      <c r="O36" s="16"/>
      <c r="P36" s="39" t="str">
        <f t="shared" si="4"/>
        <v/>
      </c>
      <c r="Q36" s="39" t="str">
        <f t="shared" si="5"/>
        <v/>
      </c>
      <c r="R36" s="39" t="str">
        <f t="shared" si="6"/>
        <v/>
      </c>
      <c r="S36" s="39" t="str">
        <f t="shared" si="7"/>
        <v/>
      </c>
      <c r="T36" s="112" t="str">
        <f>IF(ISBLANK(A36),"",IF(ISNA(VLOOKUP(VLOOKUP($A36,Légende!$H:$J,3,FALSE),NOM_CF1,1,FALSE)),"AJOUTER L'ÉCOLE DANS LA SECTION 1",""))</f>
        <v/>
      </c>
    </row>
    <row r="37" spans="1:22" ht="15.75" x14ac:dyDescent="0.25">
      <c r="A37" s="33"/>
      <c r="B37" s="3"/>
      <c r="C37" s="2"/>
      <c r="D37" s="2"/>
      <c r="E37" s="2"/>
      <c r="F37" s="2"/>
      <c r="G37" s="2"/>
      <c r="H37" s="2"/>
      <c r="I37" s="2"/>
      <c r="J37" s="18"/>
      <c r="K37" s="18"/>
      <c r="L37" s="18"/>
      <c r="M37" s="18"/>
      <c r="N37" s="128" t="str">
        <f>IF(ISNA(VLOOKUP(A37,Légende!$H:$J,3,FALSE)),"",VLOOKUP(A37,Légende!$H:$J,3,FALSE))</f>
        <v/>
      </c>
      <c r="O37" s="16"/>
      <c r="P37" s="39" t="str">
        <f t="shared" si="4"/>
        <v/>
      </c>
      <c r="Q37" s="39" t="str">
        <f t="shared" si="5"/>
        <v/>
      </c>
      <c r="R37" s="39" t="str">
        <f t="shared" si="6"/>
        <v/>
      </c>
      <c r="S37" s="39" t="str">
        <f t="shared" si="7"/>
        <v/>
      </c>
      <c r="T37" s="112" t="str">
        <f>IF(ISBLANK(A37),"",IF(ISNA(VLOOKUP(VLOOKUP($A37,Légende!$H:$J,3,FALSE),NOM_CF1,1,FALSE)),"AJOUTER L'ÉCOLE DANS LA SECTION 1",""))</f>
        <v/>
      </c>
    </row>
    <row r="38" spans="1:22" ht="15.75" x14ac:dyDescent="0.25">
      <c r="A38" s="33"/>
      <c r="B38" s="3"/>
      <c r="C38" s="2"/>
      <c r="D38" s="2"/>
      <c r="E38" s="2"/>
      <c r="F38" s="2"/>
      <c r="G38" s="2"/>
      <c r="H38" s="2"/>
      <c r="I38" s="2"/>
      <c r="J38" s="18"/>
      <c r="K38" s="18"/>
      <c r="L38" s="18"/>
      <c r="M38" s="18"/>
      <c r="N38" s="128" t="str">
        <f>IF(ISNA(VLOOKUP(A38,Légende!$H:$J,3,FALSE)),"",VLOOKUP(A38,Légende!$H:$J,3,FALSE))</f>
        <v/>
      </c>
      <c r="O38" s="16"/>
      <c r="P38" s="39" t="str">
        <f t="shared" si="4"/>
        <v/>
      </c>
      <c r="Q38" s="39" t="str">
        <f t="shared" si="5"/>
        <v/>
      </c>
      <c r="R38" s="39" t="str">
        <f t="shared" si="6"/>
        <v/>
      </c>
      <c r="S38" s="39" t="str">
        <f t="shared" si="7"/>
        <v/>
      </c>
      <c r="T38" s="112" t="str">
        <f>IF(ISBLANK(A38),"",IF(ISNA(VLOOKUP(VLOOKUP($A38,Légende!$H:$J,3,FALSE),NOM_CF1,1,FALSE)),"AJOUTER L'ÉCOLE DANS LA SECTION 1",""))</f>
        <v/>
      </c>
    </row>
    <row r="39" spans="1:22" ht="15.75" x14ac:dyDescent="0.25">
      <c r="A39" s="33"/>
      <c r="B39" s="3"/>
      <c r="C39" s="2"/>
      <c r="D39" s="2"/>
      <c r="E39" s="2"/>
      <c r="F39" s="2"/>
      <c r="G39" s="2"/>
      <c r="H39" s="2"/>
      <c r="I39" s="2"/>
      <c r="J39" s="18"/>
      <c r="K39" s="18"/>
      <c r="L39" s="18"/>
      <c r="M39" s="18"/>
      <c r="N39" s="128" t="str">
        <f>IF(ISNA(VLOOKUP(A39,Légende!$H:$J,3,FALSE)),"",VLOOKUP(A39,Légende!$H:$J,3,FALSE))</f>
        <v/>
      </c>
      <c r="O39" s="16"/>
      <c r="P39" s="39" t="str">
        <f t="shared" si="4"/>
        <v/>
      </c>
      <c r="Q39" s="39" t="str">
        <f t="shared" si="5"/>
        <v/>
      </c>
      <c r="R39" s="39" t="str">
        <f t="shared" si="6"/>
        <v/>
      </c>
      <c r="S39" s="39" t="str">
        <f t="shared" si="7"/>
        <v/>
      </c>
      <c r="T39" s="112" t="str">
        <f>IF(ISBLANK(A39),"",IF(ISNA(VLOOKUP(VLOOKUP($A39,Légende!$H:$J,3,FALSE),NOM_CF1,1,FALSE)),"AJOUTER L'ÉCOLE DANS LA SECTION 1",""))</f>
        <v/>
      </c>
    </row>
    <row r="40" spans="1:22" ht="15.75" x14ac:dyDescent="0.25">
      <c r="A40" s="33"/>
      <c r="B40" s="3"/>
      <c r="C40" s="2"/>
      <c r="D40" s="2"/>
      <c r="E40" s="2"/>
      <c r="F40" s="2"/>
      <c r="G40" s="2"/>
      <c r="H40" s="2"/>
      <c r="I40" s="2"/>
      <c r="J40" s="18"/>
      <c r="K40" s="18"/>
      <c r="L40" s="18"/>
      <c r="M40" s="18"/>
      <c r="N40" s="128" t="str">
        <f>IF(ISNA(VLOOKUP(A40,Légende!$H:$J,3,FALSE)),"",VLOOKUP(A40,Légende!$H:$J,3,FALSE))</f>
        <v/>
      </c>
      <c r="O40" s="16"/>
      <c r="P40" s="39" t="str">
        <f t="shared" si="4"/>
        <v/>
      </c>
      <c r="Q40" s="39" t="str">
        <f t="shared" si="5"/>
        <v/>
      </c>
      <c r="R40" s="39" t="str">
        <f t="shared" si="6"/>
        <v/>
      </c>
      <c r="S40" s="39" t="str">
        <f t="shared" si="7"/>
        <v/>
      </c>
      <c r="T40" s="112" t="str">
        <f>IF(ISBLANK(A40),"",IF(ISNA(VLOOKUP(VLOOKUP($A40,Légende!$H:$J,3,FALSE),NOM_CF1,1,FALSE)),"AJOUTER L'ÉCOLE DANS LA SECTION 1",""))</f>
        <v/>
      </c>
    </row>
    <row r="41" spans="1:22" ht="15.75" x14ac:dyDescent="0.25">
      <c r="A41" s="33"/>
      <c r="B41" s="3"/>
      <c r="C41" s="2"/>
      <c r="D41" s="2"/>
      <c r="E41" s="2"/>
      <c r="F41" s="2"/>
      <c r="G41" s="2"/>
      <c r="H41" s="2"/>
      <c r="I41" s="2"/>
      <c r="J41" s="18"/>
      <c r="K41" s="18"/>
      <c r="L41" s="18"/>
      <c r="M41" s="18"/>
      <c r="N41" s="128" t="str">
        <f>IF(ISNA(VLOOKUP(A41,Légende!$H:$J,3,FALSE)),"",VLOOKUP(A41,Légende!$H:$J,3,FALSE))</f>
        <v/>
      </c>
      <c r="O41" s="16"/>
      <c r="P41" s="39" t="str">
        <f t="shared" si="4"/>
        <v/>
      </c>
      <c r="Q41" s="39" t="str">
        <f t="shared" si="5"/>
        <v/>
      </c>
      <c r="R41" s="39" t="str">
        <f t="shared" si="6"/>
        <v/>
      </c>
      <c r="S41" s="39" t="str">
        <f t="shared" si="7"/>
        <v/>
      </c>
      <c r="T41" s="112" t="str">
        <f>IF(ISBLANK(A41),"",IF(ISNA(VLOOKUP(VLOOKUP($A41,Légende!$H:$J,3,FALSE),NOM_CF1,1,FALSE)),"AJOUTER L'ÉCOLE DANS LA SECTION 1",""))</f>
        <v/>
      </c>
    </row>
    <row r="42" spans="1:22" ht="15.75" x14ac:dyDescent="0.25">
      <c r="A42" s="33"/>
      <c r="B42" s="3"/>
      <c r="C42" s="2"/>
      <c r="D42" s="2"/>
      <c r="E42" s="2"/>
      <c r="F42" s="2"/>
      <c r="G42" s="2"/>
      <c r="H42" s="2"/>
      <c r="I42" s="2"/>
      <c r="J42" s="18"/>
      <c r="K42" s="18"/>
      <c r="L42" s="18"/>
      <c r="M42" s="18"/>
      <c r="N42" s="128" t="str">
        <f>IF(ISNA(VLOOKUP(A42,Légende!$H:$J,3,FALSE)),"",VLOOKUP(A42,Légende!$H:$J,3,FALSE))</f>
        <v/>
      </c>
      <c r="O42" s="16"/>
      <c r="P42" s="39" t="str">
        <f t="shared" si="4"/>
        <v/>
      </c>
      <c r="Q42" s="39" t="str">
        <f t="shared" si="5"/>
        <v/>
      </c>
      <c r="R42" s="39" t="str">
        <f t="shared" si="6"/>
        <v/>
      </c>
      <c r="S42" s="39" t="str">
        <f t="shared" si="7"/>
        <v/>
      </c>
      <c r="T42" s="112" t="str">
        <f>IF(ISBLANK(A42),"",IF(ISNA(VLOOKUP(VLOOKUP($A42,Légende!$H:$J,3,FALSE),NOM_CF1,1,FALSE)),"AJOUTER L'ÉCOLE DANS LA SECTION 1",""))</f>
        <v/>
      </c>
    </row>
    <row r="43" spans="1:22" ht="15.75" x14ac:dyDescent="0.25">
      <c r="A43" s="33"/>
      <c r="B43" s="3"/>
      <c r="C43" s="2"/>
      <c r="D43" s="2"/>
      <c r="E43" s="2"/>
      <c r="F43" s="2"/>
      <c r="G43" s="2"/>
      <c r="H43" s="2"/>
      <c r="I43" s="2"/>
      <c r="J43" s="18"/>
      <c r="K43" s="18"/>
      <c r="L43" s="18"/>
      <c r="M43" s="18"/>
      <c r="N43" s="128" t="str">
        <f>IF(ISNA(VLOOKUP(A43,Légende!$H:$J,3,FALSE)),"",VLOOKUP(A43,Légende!$H:$J,3,FALSE))</f>
        <v/>
      </c>
      <c r="O43" s="16"/>
      <c r="P43" s="39" t="str">
        <f t="shared" si="4"/>
        <v/>
      </c>
      <c r="Q43" s="39" t="str">
        <f t="shared" si="5"/>
        <v/>
      </c>
      <c r="R43" s="39" t="str">
        <f t="shared" si="6"/>
        <v/>
      </c>
      <c r="S43" s="39" t="str">
        <f t="shared" si="7"/>
        <v/>
      </c>
      <c r="T43" s="112" t="str">
        <f>IF(ISBLANK(A43),"",IF(ISNA(VLOOKUP(VLOOKUP($A43,Légende!$H:$J,3,FALSE),NOM_CF1,1,FALSE)),"AJOUTER L'ÉCOLE DANS LA SECTION 1",""))</f>
        <v/>
      </c>
    </row>
    <row r="44" spans="1:22" ht="15.75" x14ac:dyDescent="0.25">
      <c r="A44" s="33"/>
      <c r="B44" s="3"/>
      <c r="C44" s="2"/>
      <c r="D44" s="2"/>
      <c r="E44" s="2"/>
      <c r="F44" s="2"/>
      <c r="G44" s="2"/>
      <c r="H44" s="2"/>
      <c r="I44" s="2"/>
      <c r="J44" s="18"/>
      <c r="K44" s="18"/>
      <c r="L44" s="18"/>
      <c r="M44" s="18"/>
      <c r="N44" s="128" t="str">
        <f>IF(ISNA(VLOOKUP(A44,Légende!$H:$J,3,FALSE)),"",VLOOKUP(A44,Légende!$H:$J,3,FALSE))</f>
        <v/>
      </c>
      <c r="O44" s="16"/>
      <c r="P44" s="39" t="str">
        <f t="shared" si="4"/>
        <v/>
      </c>
      <c r="Q44" s="39" t="str">
        <f t="shared" si="5"/>
        <v/>
      </c>
      <c r="R44" s="39" t="str">
        <f t="shared" si="6"/>
        <v/>
      </c>
      <c r="S44" s="39" t="str">
        <f t="shared" si="7"/>
        <v/>
      </c>
      <c r="T44" s="112" t="str">
        <f>IF(ISBLANK(A44),"",IF(ISNA(VLOOKUP(VLOOKUP($A44,Légende!$H:$J,3,FALSE),NOM_CF1,1,FALSE)),"AJOUTER L'ÉCOLE DANS LA SECTION 1",""))</f>
        <v/>
      </c>
    </row>
    <row r="45" spans="1:22" ht="15.75" x14ac:dyDescent="0.25">
      <c r="A45" s="33"/>
      <c r="B45" s="3"/>
      <c r="C45" s="2"/>
      <c r="D45" s="2"/>
      <c r="E45" s="2"/>
      <c r="F45" s="2"/>
      <c r="G45" s="2"/>
      <c r="H45" s="2"/>
      <c r="I45" s="2"/>
      <c r="J45" s="18"/>
      <c r="K45" s="18"/>
      <c r="L45" s="18"/>
      <c r="M45" s="18"/>
      <c r="N45" s="128" t="str">
        <f>IF(ISNA(VLOOKUP(A45,Légende!$H:$J,3,FALSE)),"",VLOOKUP(A45,Légende!$H:$J,3,FALSE))</f>
        <v/>
      </c>
      <c r="O45" s="16"/>
      <c r="P45" s="39" t="str">
        <f t="shared" si="4"/>
        <v/>
      </c>
      <c r="Q45" s="39" t="str">
        <f t="shared" si="5"/>
        <v/>
      </c>
      <c r="R45" s="39" t="str">
        <f t="shared" si="6"/>
        <v/>
      </c>
      <c r="S45" s="39" t="str">
        <f t="shared" si="7"/>
        <v/>
      </c>
      <c r="T45" s="112" t="str">
        <f>IF(ISBLANK(A45),"",IF(ISNA(VLOOKUP(VLOOKUP($A45,Légende!$H:$J,3,FALSE),NOM_CF1,1,FALSE)),"AJOUTER L'ÉCOLE DANS LA SECTION 1",""))</f>
        <v/>
      </c>
    </row>
    <row r="46" spans="1:22" ht="15.75" x14ac:dyDescent="0.25">
      <c r="A46" s="33"/>
      <c r="B46" s="3"/>
      <c r="C46" s="2"/>
      <c r="D46" s="2"/>
      <c r="E46" s="2"/>
      <c r="F46" s="2"/>
      <c r="G46" s="2"/>
      <c r="H46" s="2"/>
      <c r="I46" s="2"/>
      <c r="J46" s="18"/>
      <c r="K46" s="18"/>
      <c r="L46" s="18"/>
      <c r="M46" s="18"/>
      <c r="N46" s="128" t="str">
        <f>IF(ISNA(VLOOKUP(A46,Légende!$H:$J,3,FALSE)),"",VLOOKUP(A46,Légende!$H:$J,3,FALSE))</f>
        <v/>
      </c>
      <c r="O46" s="16"/>
      <c r="P46" s="39" t="str">
        <f t="shared" si="4"/>
        <v/>
      </c>
      <c r="Q46" s="39" t="str">
        <f t="shared" si="5"/>
        <v/>
      </c>
      <c r="R46" s="39" t="str">
        <f t="shared" si="6"/>
        <v/>
      </c>
      <c r="S46" s="39" t="str">
        <f t="shared" si="7"/>
        <v/>
      </c>
      <c r="T46" s="112" t="str">
        <f>IF(ISBLANK(A46),"",IF(ISNA(VLOOKUP(VLOOKUP($A46,Légende!$H:$J,3,FALSE),NOM_CF1,1,FALSE)),"AJOUTER L'ÉCOLE DANS LA SECTION 1",""))</f>
        <v/>
      </c>
    </row>
    <row r="47" spans="1:22" ht="15.75" x14ac:dyDescent="0.25">
      <c r="A47" s="33"/>
      <c r="B47" s="3"/>
      <c r="C47" s="2"/>
      <c r="D47" s="2"/>
      <c r="E47" s="2"/>
      <c r="F47" s="2"/>
      <c r="G47" s="2"/>
      <c r="H47" s="2"/>
      <c r="I47" s="2"/>
      <c r="J47" s="18"/>
      <c r="K47" s="18"/>
      <c r="L47" s="18"/>
      <c r="M47" s="18"/>
      <c r="N47" s="128" t="str">
        <f>IF(ISNA(VLOOKUP(A47,Légende!$H:$J,3,FALSE)),"",VLOOKUP(A47,Légende!$H:$J,3,FALSE))</f>
        <v/>
      </c>
      <c r="O47" s="16"/>
      <c r="P47" s="39" t="str">
        <f t="shared" si="4"/>
        <v/>
      </c>
      <c r="Q47" s="39" t="str">
        <f t="shared" si="5"/>
        <v/>
      </c>
      <c r="R47" s="39" t="str">
        <f t="shared" si="6"/>
        <v/>
      </c>
      <c r="S47" s="39" t="str">
        <f t="shared" si="7"/>
        <v/>
      </c>
      <c r="T47" s="112" t="str">
        <f>IF(ISBLANK(A47),"",IF(ISNA(VLOOKUP(VLOOKUP($A47,Légende!$H:$J,3,FALSE),NOM_CF1,1,FALSE)),"AJOUTER L'ÉCOLE DANS LA SECTION 1",""))</f>
        <v/>
      </c>
    </row>
    <row r="48" spans="1:22" ht="15.75" x14ac:dyDescent="0.25">
      <c r="A48" s="33"/>
      <c r="B48" s="3"/>
      <c r="C48" s="2"/>
      <c r="D48" s="2"/>
      <c r="E48" s="2"/>
      <c r="F48" s="2"/>
      <c r="G48" s="2"/>
      <c r="H48" s="2"/>
      <c r="I48" s="2"/>
      <c r="J48" s="18"/>
      <c r="K48" s="18"/>
      <c r="L48" s="18"/>
      <c r="M48" s="18"/>
      <c r="N48" s="128" t="str">
        <f>IF(ISNA(VLOOKUP(A48,Légende!$H:$J,3,FALSE)),"",VLOOKUP(A48,Légende!$H:$J,3,FALSE))</f>
        <v/>
      </c>
      <c r="O48" s="16"/>
      <c r="P48" s="39" t="str">
        <f t="shared" si="4"/>
        <v/>
      </c>
      <c r="Q48" s="39" t="str">
        <f t="shared" si="5"/>
        <v/>
      </c>
      <c r="R48" s="39" t="str">
        <f t="shared" si="6"/>
        <v/>
      </c>
      <c r="S48" s="39" t="str">
        <f t="shared" si="7"/>
        <v/>
      </c>
      <c r="T48" s="112" t="str">
        <f>IF(ISBLANK(A48),"",IF(ISNA(VLOOKUP(VLOOKUP($A48,Légende!$H:$J,3,FALSE),NOM_CF1,1,FALSE)),"AJOUTER L'ÉCOLE DANS LA SECTION 1",""))</f>
        <v/>
      </c>
    </row>
    <row r="49" spans="1:20" ht="15.75" x14ac:dyDescent="0.25">
      <c r="A49" s="33"/>
      <c r="B49" s="3"/>
      <c r="C49" s="2"/>
      <c r="D49" s="2"/>
      <c r="E49" s="2"/>
      <c r="F49" s="2"/>
      <c r="G49" s="2"/>
      <c r="H49" s="2"/>
      <c r="I49" s="2"/>
      <c r="J49" s="18"/>
      <c r="K49" s="18"/>
      <c r="L49" s="18"/>
      <c r="M49" s="18"/>
      <c r="N49" s="128" t="str">
        <f>IF(ISNA(VLOOKUP(A49,Légende!$H:$J,3,FALSE)),"",VLOOKUP(A49,Légende!$H:$J,3,FALSE))</f>
        <v/>
      </c>
      <c r="O49" s="16"/>
      <c r="P49" s="39" t="str">
        <f t="shared" si="4"/>
        <v/>
      </c>
      <c r="Q49" s="39" t="str">
        <f t="shared" si="5"/>
        <v/>
      </c>
      <c r="R49" s="39" t="str">
        <f t="shared" si="6"/>
        <v/>
      </c>
      <c r="S49" s="39" t="str">
        <f t="shared" si="7"/>
        <v/>
      </c>
      <c r="T49" s="112" t="str">
        <f>IF(ISBLANK(A49),"",IF(ISNA(VLOOKUP(VLOOKUP($A49,Légende!$H:$J,3,FALSE),NOM_CF1,1,FALSE)),"AJOUTER L'ÉCOLE DANS LA SECTION 1",""))</f>
        <v/>
      </c>
    </row>
    <row r="50" spans="1:20" ht="15.75" x14ac:dyDescent="0.25">
      <c r="A50" s="33"/>
      <c r="B50" s="3"/>
      <c r="C50" s="2"/>
      <c r="D50" s="2"/>
      <c r="E50" s="2"/>
      <c r="F50" s="2"/>
      <c r="G50" s="2"/>
      <c r="H50" s="2"/>
      <c r="I50" s="2"/>
      <c r="J50" s="18"/>
      <c r="K50" s="18"/>
      <c r="L50" s="18"/>
      <c r="M50" s="18"/>
      <c r="N50" s="128" t="str">
        <f>IF(ISNA(VLOOKUP(A50,Légende!$H:$J,3,FALSE)),"",VLOOKUP(A50,Légende!$H:$J,3,FALSE))</f>
        <v/>
      </c>
      <c r="O50" s="16"/>
      <c r="P50" s="39" t="str">
        <f t="shared" si="4"/>
        <v/>
      </c>
      <c r="Q50" s="39" t="str">
        <f t="shared" si="5"/>
        <v/>
      </c>
      <c r="R50" s="39" t="str">
        <f t="shared" si="6"/>
        <v/>
      </c>
      <c r="S50" s="39" t="str">
        <f t="shared" si="7"/>
        <v/>
      </c>
      <c r="T50" s="112" t="str">
        <f>IF(ISBLANK(A50),"",IF(ISNA(VLOOKUP(VLOOKUP($A50,Légende!$H:$J,3,FALSE),NOM_CF1,1,FALSE)),"AJOUTER L'ÉCOLE DANS LA SECTION 1",""))</f>
        <v/>
      </c>
    </row>
    <row r="51" spans="1:20" ht="15.75" customHeight="1" x14ac:dyDescent="0.25">
      <c r="A51" s="33"/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128" t="str">
        <f>IF(ISNA(VLOOKUP(A51,Légende!$H:$J,3,FALSE)),"",VLOOKUP(A51,Légende!$H:$J,3,FALSE))</f>
        <v/>
      </c>
      <c r="O51" s="16"/>
      <c r="P51" s="39" t="str">
        <f t="shared" si="4"/>
        <v/>
      </c>
      <c r="Q51" s="39" t="str">
        <f t="shared" si="5"/>
        <v/>
      </c>
      <c r="R51" s="39" t="str">
        <f t="shared" si="6"/>
        <v/>
      </c>
      <c r="S51" s="39" t="str">
        <f t="shared" si="7"/>
        <v/>
      </c>
      <c r="T51" s="112" t="str">
        <f>IF(ISBLANK(A51),"",IF(ISNA(VLOOKUP(VLOOKUP($A51,Légende!$H:$J,3,FALSE),NOM_CF1,1,FALSE)),"AJOUTER L'ÉCOLE DANS LA SECTION 1",""))</f>
        <v/>
      </c>
    </row>
    <row r="52" spans="1:20" ht="15.75" customHeight="1" x14ac:dyDescent="0.25">
      <c r="A52" s="33"/>
      <c r="B52" s="3"/>
      <c r="C52" s="2"/>
      <c r="D52" s="2"/>
      <c r="E52" s="2"/>
      <c r="F52" s="2"/>
      <c r="G52" s="2"/>
      <c r="H52" s="4"/>
      <c r="I52" s="4"/>
      <c r="J52" s="4"/>
      <c r="K52" s="4"/>
      <c r="L52" s="4"/>
      <c r="M52" s="4"/>
      <c r="N52" s="128" t="str">
        <f>IF(ISNA(VLOOKUP(A52,Légende!$H:$J,3,FALSE)),"",VLOOKUP(A52,Légende!$H:$J,3,FALSE))</f>
        <v/>
      </c>
      <c r="O52" s="16"/>
      <c r="P52" s="39" t="str">
        <f t="shared" si="4"/>
        <v/>
      </c>
      <c r="Q52" s="39" t="str">
        <f t="shared" si="5"/>
        <v/>
      </c>
      <c r="R52" s="39" t="str">
        <f t="shared" si="6"/>
        <v/>
      </c>
      <c r="S52" s="39" t="str">
        <f t="shared" si="7"/>
        <v/>
      </c>
      <c r="T52" s="112" t="str">
        <f>IF(ISBLANK(A52),"",IF(ISNA(VLOOKUP(VLOOKUP($A52,Légende!$H:$J,3,FALSE),NOM_CF1,1,FALSE)),"AJOUTER L'ÉCOLE DANS LA SECTION 1",""))</f>
        <v/>
      </c>
    </row>
    <row r="53" spans="1:20" ht="15.75" x14ac:dyDescent="0.25">
      <c r="A53" s="33"/>
      <c r="B53" s="3"/>
      <c r="C53" s="2"/>
      <c r="D53" s="2"/>
      <c r="E53" s="2"/>
      <c r="F53" s="2"/>
      <c r="G53" s="2"/>
      <c r="H53" s="4"/>
      <c r="I53" s="4"/>
      <c r="J53" s="4"/>
      <c r="K53" s="4"/>
      <c r="L53" s="4"/>
      <c r="M53" s="4"/>
      <c r="N53" s="128" t="str">
        <f>IF(ISNA(VLOOKUP(A53,Légende!$H:$J,3,FALSE)),"",VLOOKUP(A53,Légende!$H:$J,3,FALSE))</f>
        <v/>
      </c>
      <c r="O53" s="16"/>
      <c r="P53" s="39" t="str">
        <f t="shared" si="4"/>
        <v/>
      </c>
      <c r="Q53" s="39" t="str">
        <f t="shared" si="5"/>
        <v/>
      </c>
      <c r="R53" s="39" t="str">
        <f t="shared" si="6"/>
        <v/>
      </c>
      <c r="S53" s="39" t="str">
        <f t="shared" si="7"/>
        <v/>
      </c>
      <c r="T53" s="112" t="str">
        <f>IF(ISBLANK(A53),"",IF(ISNA(VLOOKUP(VLOOKUP($A53,Légende!$H:$J,3,FALSE),NOM_CF1,1,FALSE)),"AJOUTER L'ÉCOLE DANS LA SECTION 1",""))</f>
        <v/>
      </c>
    </row>
    <row r="54" spans="1:20" ht="15.75" x14ac:dyDescent="0.25">
      <c r="A54" s="33"/>
      <c r="B54" s="3"/>
      <c r="C54" s="2"/>
      <c r="D54" s="2"/>
      <c r="E54" s="2"/>
      <c r="F54" s="2"/>
      <c r="G54" s="2"/>
      <c r="H54" s="4"/>
      <c r="I54" s="4"/>
      <c r="J54" s="4"/>
      <c r="K54" s="4"/>
      <c r="L54" s="4"/>
      <c r="M54" s="4"/>
      <c r="N54" s="128" t="str">
        <f>IF(ISNA(VLOOKUP(A54,Légende!$H:$J,3,FALSE)),"",VLOOKUP(A54,Légende!$H:$J,3,FALSE))</f>
        <v/>
      </c>
      <c r="O54" s="16"/>
      <c r="P54" s="39" t="str">
        <f t="shared" si="4"/>
        <v/>
      </c>
      <c r="Q54" s="39" t="str">
        <f t="shared" si="5"/>
        <v/>
      </c>
      <c r="R54" s="39" t="str">
        <f t="shared" si="6"/>
        <v/>
      </c>
      <c r="S54" s="39" t="str">
        <f t="shared" si="7"/>
        <v/>
      </c>
      <c r="T54" s="112" t="str">
        <f>IF(ISBLANK(A54),"",IF(ISNA(VLOOKUP(VLOOKUP($A54,Légende!$H:$J,3,FALSE),NOM_CF1,1,FALSE)),"AJOUTER L'ÉCOLE DANS LA SECTION 1",""))</f>
        <v/>
      </c>
    </row>
    <row r="55" spans="1:20" ht="15.75" x14ac:dyDescent="0.25">
      <c r="A55" s="33"/>
      <c r="B55" s="3"/>
      <c r="C55" s="2"/>
      <c r="D55" s="2"/>
      <c r="E55" s="2"/>
      <c r="F55" s="2"/>
      <c r="G55" s="2"/>
      <c r="H55" s="4"/>
      <c r="I55" s="4"/>
      <c r="J55" s="4"/>
      <c r="K55" s="4"/>
      <c r="L55" s="4"/>
      <c r="M55" s="4"/>
      <c r="N55" s="128" t="str">
        <f>IF(ISNA(VLOOKUP(A55,Légende!$H:$J,3,FALSE)),"",VLOOKUP(A55,Légende!$H:$J,3,FALSE))</f>
        <v/>
      </c>
      <c r="O55" s="16"/>
      <c r="P55" s="39" t="str">
        <f t="shared" si="4"/>
        <v/>
      </c>
      <c r="Q55" s="39" t="str">
        <f t="shared" si="5"/>
        <v/>
      </c>
      <c r="R55" s="39" t="str">
        <f t="shared" si="6"/>
        <v/>
      </c>
      <c r="S55" s="39" t="str">
        <f t="shared" si="7"/>
        <v/>
      </c>
      <c r="T55" s="112" t="str">
        <f>IF(ISBLANK(A55),"",IF(ISNA(VLOOKUP(VLOOKUP($A55,Légende!$H:$J,3,FALSE),NOM_CF1,1,FALSE)),"AJOUTER L'ÉCOLE DANS LA SECTION 1",""))</f>
        <v/>
      </c>
    </row>
    <row r="56" spans="1:20" ht="15.75" x14ac:dyDescent="0.25">
      <c r="A56" s="33"/>
      <c r="B56" s="3"/>
      <c r="C56" s="2"/>
      <c r="D56" s="2"/>
      <c r="E56" s="2"/>
      <c r="F56" s="2"/>
      <c r="G56" s="2"/>
      <c r="H56" s="4"/>
      <c r="I56" s="4"/>
      <c r="J56" s="4"/>
      <c r="K56" s="4"/>
      <c r="L56" s="4"/>
      <c r="M56" s="4"/>
      <c r="N56" s="128" t="str">
        <f>IF(ISNA(VLOOKUP(A56,Légende!$H:$J,3,FALSE)),"",VLOOKUP(A56,Légende!$H:$J,3,FALSE))</f>
        <v/>
      </c>
      <c r="O56" s="16"/>
      <c r="P56" s="39" t="str">
        <f t="shared" si="4"/>
        <v/>
      </c>
      <c r="Q56" s="39" t="str">
        <f t="shared" si="5"/>
        <v/>
      </c>
      <c r="R56" s="39" t="str">
        <f t="shared" si="6"/>
        <v/>
      </c>
      <c r="S56" s="39" t="str">
        <f t="shared" si="7"/>
        <v/>
      </c>
      <c r="T56" s="112" t="str">
        <f>IF(ISBLANK(A56),"",IF(ISNA(VLOOKUP(VLOOKUP($A56,Légende!$H:$J,3,FALSE),NOM_CF1,1,FALSE)),"AJOUTER L'ÉCOLE DANS LA SECTION 1",""))</f>
        <v/>
      </c>
    </row>
    <row r="57" spans="1:20" ht="15.75" x14ac:dyDescent="0.25">
      <c r="A57" s="33"/>
      <c r="B57" s="3"/>
      <c r="C57" s="2"/>
      <c r="D57" s="2"/>
      <c r="E57" s="2"/>
      <c r="F57" s="2"/>
      <c r="G57" s="2"/>
      <c r="H57" s="4"/>
      <c r="I57" s="4"/>
      <c r="J57" s="4"/>
      <c r="K57" s="4"/>
      <c r="L57" s="4"/>
      <c r="M57" s="4"/>
      <c r="N57" s="128" t="str">
        <f>IF(ISNA(VLOOKUP(A57,Légende!$H:$J,3,FALSE)),"",VLOOKUP(A57,Légende!$H:$J,3,FALSE))</f>
        <v/>
      </c>
      <c r="O57" s="16"/>
      <c r="P57" s="39" t="str">
        <f t="shared" si="4"/>
        <v/>
      </c>
      <c r="Q57" s="39" t="str">
        <f t="shared" si="5"/>
        <v/>
      </c>
      <c r="R57" s="39" t="str">
        <f t="shared" si="6"/>
        <v/>
      </c>
      <c r="S57" s="39" t="str">
        <f t="shared" si="7"/>
        <v/>
      </c>
      <c r="T57" s="112" t="str">
        <f>IF(ISBLANK(A57),"",IF(ISNA(VLOOKUP(VLOOKUP($A57,Légende!$H:$J,3,FALSE),NOM_CF1,1,FALSE)),"AJOUTER L'ÉCOLE DANS LA SECTION 1",""))</f>
        <v/>
      </c>
    </row>
    <row r="58" spans="1:20" ht="15.75" x14ac:dyDescent="0.25">
      <c r="A58" s="33"/>
      <c r="B58" s="3"/>
      <c r="C58" s="2"/>
      <c r="D58" s="2"/>
      <c r="E58" s="2"/>
      <c r="F58" s="2"/>
      <c r="G58" s="2"/>
      <c r="H58" s="4"/>
      <c r="I58" s="4"/>
      <c r="J58" s="4"/>
      <c r="K58" s="4"/>
      <c r="L58" s="4"/>
      <c r="M58" s="4"/>
      <c r="N58" s="128" t="str">
        <f>IF(ISNA(VLOOKUP(A58,Légende!$H:$J,3,FALSE)),"",VLOOKUP(A58,Légende!$H:$J,3,FALSE))</f>
        <v/>
      </c>
      <c r="O58" s="16"/>
      <c r="P58" s="39" t="str">
        <f t="shared" si="4"/>
        <v/>
      </c>
      <c r="Q58" s="39" t="str">
        <f t="shared" si="5"/>
        <v/>
      </c>
      <c r="R58" s="39" t="str">
        <f t="shared" si="6"/>
        <v/>
      </c>
      <c r="S58" s="39" t="str">
        <f t="shared" si="7"/>
        <v/>
      </c>
      <c r="T58" s="112" t="str">
        <f>IF(ISBLANK(A58),"",IF(ISNA(VLOOKUP(VLOOKUP($A58,Légende!$H:$J,3,FALSE),NOM_CF1,1,FALSE)),"AJOUTER L'ÉCOLE DANS LA SECTION 1",""))</f>
        <v/>
      </c>
    </row>
    <row r="59" spans="1:20" ht="15.75" x14ac:dyDescent="0.25">
      <c r="A59" s="33"/>
      <c r="B59" s="3"/>
      <c r="C59" s="2"/>
      <c r="D59" s="2"/>
      <c r="E59" s="2"/>
      <c r="F59" s="2"/>
      <c r="G59" s="2"/>
      <c r="H59" s="4"/>
      <c r="I59" s="4"/>
      <c r="J59" s="4"/>
      <c r="K59" s="4"/>
      <c r="L59" s="4"/>
      <c r="M59" s="4"/>
      <c r="N59" s="128" t="str">
        <f>IF(ISNA(VLOOKUP(A59,Légende!$H:$J,3,FALSE)),"",VLOOKUP(A59,Légende!$H:$J,3,FALSE))</f>
        <v/>
      </c>
      <c r="O59" s="16"/>
      <c r="P59" s="39" t="str">
        <f t="shared" si="4"/>
        <v/>
      </c>
      <c r="Q59" s="39" t="str">
        <f t="shared" si="5"/>
        <v/>
      </c>
      <c r="R59" s="39" t="str">
        <f t="shared" si="6"/>
        <v/>
      </c>
      <c r="S59" s="39" t="str">
        <f t="shared" si="7"/>
        <v/>
      </c>
      <c r="T59" s="112" t="str">
        <f>IF(ISBLANK(A59),"",IF(ISNA(VLOOKUP(VLOOKUP($A59,Légende!$H:$J,3,FALSE),NOM_CF1,1,FALSE)),"AJOUTER L'ÉCOLE DANS LA SECTION 1",""))</f>
        <v/>
      </c>
    </row>
    <row r="60" spans="1:20" ht="15.75" x14ac:dyDescent="0.25">
      <c r="A60" s="33"/>
      <c r="B60" s="3"/>
      <c r="C60" s="2"/>
      <c r="D60" s="2"/>
      <c r="E60" s="2"/>
      <c r="F60" s="2"/>
      <c r="G60" s="2"/>
      <c r="H60" s="4"/>
      <c r="I60" s="4"/>
      <c r="J60" s="4"/>
      <c r="K60" s="4"/>
      <c r="L60" s="4"/>
      <c r="M60" s="4"/>
      <c r="N60" s="128" t="str">
        <f>IF(ISNA(VLOOKUP(A60,Légende!$H:$J,3,FALSE)),"",VLOOKUP(A60,Légende!$H:$J,3,FALSE))</f>
        <v/>
      </c>
      <c r="O60" s="16"/>
      <c r="P60" s="39" t="str">
        <f t="shared" si="4"/>
        <v/>
      </c>
      <c r="Q60" s="39" t="str">
        <f t="shared" si="5"/>
        <v/>
      </c>
      <c r="R60" s="39" t="str">
        <f t="shared" si="6"/>
        <v/>
      </c>
      <c r="S60" s="39" t="str">
        <f t="shared" si="7"/>
        <v/>
      </c>
      <c r="T60" s="112" t="str">
        <f>IF(ISBLANK(A60),"",IF(ISNA(VLOOKUP(VLOOKUP($A60,Légende!$H:$J,3,FALSE),NOM_CF1,1,FALSE)),"AJOUTER L'ÉCOLE DANS LA SECTION 1",""))</f>
        <v/>
      </c>
    </row>
    <row r="61" spans="1:20" ht="15.75" x14ac:dyDescent="0.25">
      <c r="A61" s="33"/>
      <c r="B61" s="3"/>
      <c r="C61" s="2"/>
      <c r="D61" s="2"/>
      <c r="E61" s="2"/>
      <c r="F61" s="2"/>
      <c r="G61" s="2"/>
      <c r="H61" s="4"/>
      <c r="I61" s="4"/>
      <c r="J61" s="4"/>
      <c r="K61" s="4"/>
      <c r="L61" s="4"/>
      <c r="M61" s="4"/>
      <c r="N61" s="128" t="str">
        <f>IF(ISNA(VLOOKUP(A61,Légende!$H:$J,3,FALSE)),"",VLOOKUP(A61,Légende!$H:$J,3,FALSE))</f>
        <v/>
      </c>
      <c r="O61" s="16"/>
      <c r="P61" s="39" t="str">
        <f t="shared" si="4"/>
        <v/>
      </c>
      <c r="Q61" s="39" t="str">
        <f t="shared" si="5"/>
        <v/>
      </c>
      <c r="R61" s="39" t="str">
        <f t="shared" si="6"/>
        <v/>
      </c>
      <c r="S61" s="39" t="str">
        <f t="shared" si="7"/>
        <v/>
      </c>
      <c r="T61" s="112" t="str">
        <f>IF(ISBLANK(A61),"",IF(ISNA(VLOOKUP(VLOOKUP($A61,Légende!$H:$J,3,FALSE),NOM_CF1,1,FALSE)),"AJOUTER L'ÉCOLE DANS LA SECTION 1",""))</f>
        <v/>
      </c>
    </row>
    <row r="62" spans="1:20" ht="15.75" x14ac:dyDescent="0.25">
      <c r="A62" s="33"/>
      <c r="B62" s="3"/>
      <c r="C62" s="2"/>
      <c r="D62" s="2"/>
      <c r="E62" s="2"/>
      <c r="F62" s="2"/>
      <c r="G62" s="2"/>
      <c r="H62" s="4"/>
      <c r="I62" s="4"/>
      <c r="J62" s="4"/>
      <c r="K62" s="4"/>
      <c r="L62" s="4"/>
      <c r="M62" s="4"/>
      <c r="N62" s="128" t="str">
        <f>IF(ISNA(VLOOKUP(A62,Légende!$H:$J,3,FALSE)),"",VLOOKUP(A62,Légende!$H:$J,3,FALSE))</f>
        <v/>
      </c>
      <c r="O62" s="16"/>
      <c r="P62" s="39" t="str">
        <f t="shared" si="4"/>
        <v/>
      </c>
      <c r="Q62" s="39" t="str">
        <f t="shared" si="5"/>
        <v/>
      </c>
      <c r="R62" s="39" t="str">
        <f t="shared" si="6"/>
        <v/>
      </c>
      <c r="S62" s="39" t="str">
        <f t="shared" si="7"/>
        <v/>
      </c>
      <c r="T62" s="112" t="str">
        <f>IF(ISBLANK(A62),"",IF(ISNA(VLOOKUP(VLOOKUP($A62,Légende!$H:$J,3,FALSE),NOM_CF1,1,FALSE)),"AJOUTER L'ÉCOLE DANS LA SECTION 1",""))</f>
        <v/>
      </c>
    </row>
    <row r="63" spans="1:20" ht="15.75" x14ac:dyDescent="0.25">
      <c r="A63" s="33"/>
      <c r="B63" s="3"/>
      <c r="C63" s="2"/>
      <c r="D63" s="2"/>
      <c r="E63" s="2"/>
      <c r="F63" s="2"/>
      <c r="G63" s="2"/>
      <c r="H63" s="4"/>
      <c r="I63" s="4"/>
      <c r="J63" s="4"/>
      <c r="K63" s="4"/>
      <c r="L63" s="4"/>
      <c r="M63" s="4"/>
      <c r="N63" s="128" t="str">
        <f>IF(ISNA(VLOOKUP(A63,Légende!$H:$J,3,FALSE)),"",VLOOKUP(A63,Légende!$H:$J,3,FALSE))</f>
        <v/>
      </c>
      <c r="O63" s="16"/>
      <c r="P63" s="39" t="str">
        <f t="shared" si="4"/>
        <v/>
      </c>
      <c r="Q63" s="39" t="str">
        <f t="shared" si="5"/>
        <v/>
      </c>
      <c r="R63" s="39" t="str">
        <f t="shared" si="6"/>
        <v/>
      </c>
      <c r="S63" s="39" t="str">
        <f t="shared" si="7"/>
        <v/>
      </c>
      <c r="T63" s="112" t="str">
        <f>IF(ISBLANK(A63),"",IF(ISNA(VLOOKUP(VLOOKUP($A63,Légende!$H:$J,3,FALSE),NOM_CF1,1,FALSE)),"AJOUTER L'ÉCOLE DANS LA SECTION 1",""))</f>
        <v/>
      </c>
    </row>
    <row r="64" spans="1:20" ht="15.75" x14ac:dyDescent="0.25">
      <c r="A64" s="33"/>
      <c r="B64" s="3"/>
      <c r="C64" s="2"/>
      <c r="D64" s="2"/>
      <c r="E64" s="2"/>
      <c r="F64" s="2"/>
      <c r="G64" s="2"/>
      <c r="H64" s="4"/>
      <c r="I64" s="4"/>
      <c r="J64" s="4"/>
      <c r="K64" s="4"/>
      <c r="L64" s="4"/>
      <c r="M64" s="4"/>
      <c r="N64" s="128" t="str">
        <f>IF(ISNA(VLOOKUP(A64,Légende!$H:$J,3,FALSE)),"",VLOOKUP(A64,Légende!$H:$J,3,FALSE))</f>
        <v/>
      </c>
      <c r="O64" s="16"/>
      <c r="P64" s="39" t="str">
        <f t="shared" si="4"/>
        <v/>
      </c>
      <c r="Q64" s="39" t="str">
        <f t="shared" si="5"/>
        <v/>
      </c>
      <c r="R64" s="39" t="str">
        <f t="shared" si="6"/>
        <v/>
      </c>
      <c r="S64" s="39" t="str">
        <f t="shared" si="7"/>
        <v/>
      </c>
      <c r="T64" s="112" t="str">
        <f>IF(ISBLANK(A64),"",IF(ISNA(VLOOKUP(VLOOKUP($A64,Légende!$H:$J,3,FALSE),NOM_CF1,1,FALSE)),"AJOUTER L'ÉCOLE DANS LA SECTION 1",""))</f>
        <v/>
      </c>
    </row>
    <row r="65" spans="1:20" ht="15.75" x14ac:dyDescent="0.25">
      <c r="A65" s="33"/>
      <c r="B65" s="3"/>
      <c r="C65" s="2"/>
      <c r="D65" s="2"/>
      <c r="E65" s="2"/>
      <c r="F65" s="2"/>
      <c r="G65" s="2"/>
      <c r="H65" s="4"/>
      <c r="I65" s="4"/>
      <c r="J65" s="4"/>
      <c r="K65" s="4"/>
      <c r="L65" s="4"/>
      <c r="M65" s="4"/>
      <c r="N65" s="128" t="str">
        <f>IF(ISNA(VLOOKUP(A65,Légende!$H:$J,3,FALSE)),"",VLOOKUP(A65,Légende!$H:$J,3,FALSE))</f>
        <v/>
      </c>
      <c r="O65" s="16"/>
      <c r="P65" s="39" t="str">
        <f t="shared" si="4"/>
        <v/>
      </c>
      <c r="Q65" s="39" t="str">
        <f t="shared" si="5"/>
        <v/>
      </c>
      <c r="R65" s="39" t="str">
        <f t="shared" si="6"/>
        <v/>
      </c>
      <c r="S65" s="39" t="str">
        <f t="shared" si="7"/>
        <v/>
      </c>
      <c r="T65" s="112" t="str">
        <f>IF(ISBLANK(A65),"",IF(ISNA(VLOOKUP(VLOOKUP($A65,Légende!$H:$J,3,FALSE),NOM_CF1,1,FALSE)),"AJOUTER L'ÉCOLE DANS LA SECTION 1",""))</f>
        <v/>
      </c>
    </row>
    <row r="66" spans="1:20" ht="15.75" x14ac:dyDescent="0.25">
      <c r="A66" s="33"/>
      <c r="B66" s="3"/>
      <c r="C66" s="3"/>
      <c r="D66" s="3"/>
      <c r="E66" s="3"/>
      <c r="F66" s="3"/>
      <c r="G66" s="3"/>
      <c r="H66" s="5"/>
      <c r="I66" s="5"/>
      <c r="J66" s="5"/>
      <c r="K66" s="5"/>
      <c r="L66" s="5"/>
      <c r="M66" s="5"/>
      <c r="N66" s="128" t="str">
        <f>IF(ISNA(VLOOKUP(A66,Légende!$H:$J,3,FALSE)),"",VLOOKUP(A66,Légende!$H:$J,3,FALSE))</f>
        <v/>
      </c>
      <c r="O66" s="16"/>
      <c r="P66" s="39" t="str">
        <f t="shared" si="4"/>
        <v/>
      </c>
      <c r="Q66" s="39" t="str">
        <f t="shared" si="5"/>
        <v/>
      </c>
      <c r="R66" s="39" t="str">
        <f t="shared" si="6"/>
        <v/>
      </c>
      <c r="S66" s="39" t="str">
        <f t="shared" si="7"/>
        <v/>
      </c>
      <c r="T66" s="112" t="str">
        <f>IF(ISBLANK(A66),"",IF(ISNA(VLOOKUP(VLOOKUP($A66,Légende!$H:$J,3,FALSE),NOM_CF1,1,FALSE)),"AJOUTER L'ÉCOLE DANS LA SECTION 1",""))</f>
        <v/>
      </c>
    </row>
    <row r="67" spans="1:20" ht="15.75" x14ac:dyDescent="0.25">
      <c r="A67" s="33"/>
      <c r="B67" s="3"/>
      <c r="C67" s="3"/>
      <c r="D67" s="3"/>
      <c r="E67" s="3"/>
      <c r="F67" s="3"/>
      <c r="G67" s="3"/>
      <c r="H67" s="5"/>
      <c r="I67" s="5"/>
      <c r="J67" s="5"/>
      <c r="K67" s="5"/>
      <c r="L67" s="5"/>
      <c r="M67" s="5"/>
      <c r="N67" s="128" t="str">
        <f>IF(ISNA(VLOOKUP(A67,Légende!$H:$J,3,FALSE)),"",VLOOKUP(A67,Légende!$H:$J,3,FALSE))</f>
        <v/>
      </c>
      <c r="O67" s="16"/>
      <c r="P67" s="39" t="str">
        <f t="shared" ref="P67:P90" si="8">IF(OR($J67="",$J67=0),"",RANK($J67,$J$27:$J$90,0))</f>
        <v/>
      </c>
      <c r="Q67" s="39" t="str">
        <f t="shared" ref="Q67:Q90" si="9">IF(OR($K67="",$K67=0),"",RANK($K67,$K$27:$K$90,0))</f>
        <v/>
      </c>
      <c r="R67" s="39" t="str">
        <f t="shared" ref="R67:R90" si="10">IF(OR($L67="",$L67=0),"",RANK($L67,$L$27:$L$90,0))</f>
        <v/>
      </c>
      <c r="S67" s="39" t="str">
        <f t="shared" ref="S67:S90" si="11">IF(OR($M67="",$M67=0),"",RANK($M67,$M$27:$M$90,0))</f>
        <v/>
      </c>
      <c r="T67" s="112" t="str">
        <f>IF(ISBLANK(A67),"",IF(ISNA(VLOOKUP(VLOOKUP($A67,Légende!$H:$J,3,FALSE),NOM_CF1,1,FALSE)),"AJOUTER L'ÉCOLE DANS LA SECTION 1",""))</f>
        <v/>
      </c>
    </row>
    <row r="68" spans="1:20" ht="15.75" x14ac:dyDescent="0.25">
      <c r="A68" s="33"/>
      <c r="B68" s="3"/>
      <c r="C68" s="3"/>
      <c r="D68" s="3"/>
      <c r="E68" s="3"/>
      <c r="F68" s="3"/>
      <c r="G68" s="3"/>
      <c r="H68" s="5"/>
      <c r="I68" s="5"/>
      <c r="J68" s="5"/>
      <c r="K68" s="5"/>
      <c r="L68" s="5"/>
      <c r="M68" s="5"/>
      <c r="N68" s="128" t="str">
        <f>IF(ISNA(VLOOKUP(A68,Légende!$H:$J,3,FALSE)),"",VLOOKUP(A68,Légende!$H:$J,3,FALSE))</f>
        <v/>
      </c>
      <c r="O68" s="16"/>
      <c r="P68" s="39" t="str">
        <f t="shared" si="8"/>
        <v/>
      </c>
      <c r="Q68" s="39" t="str">
        <f t="shared" si="9"/>
        <v/>
      </c>
      <c r="R68" s="39" t="str">
        <f t="shared" si="10"/>
        <v/>
      </c>
      <c r="S68" s="39" t="str">
        <f t="shared" si="11"/>
        <v/>
      </c>
      <c r="T68" s="112" t="str">
        <f>IF(ISBLANK(A68),"",IF(ISNA(VLOOKUP(VLOOKUP($A68,Légende!$H:$J,3,FALSE),NOM_CF1,1,FALSE)),"AJOUTER L'ÉCOLE DANS LA SECTION 1",""))</f>
        <v/>
      </c>
    </row>
    <row r="69" spans="1:20" x14ac:dyDescent="0.2">
      <c r="A69" s="33"/>
      <c r="B69" s="1"/>
      <c r="C69" s="1"/>
      <c r="D69" s="1"/>
      <c r="E69" s="1"/>
      <c r="F69" s="1"/>
      <c r="G69" s="1"/>
      <c r="N69" s="128" t="str">
        <f>IF(ISNA(VLOOKUP(A69,Légende!$H:$J,3,FALSE)),"",VLOOKUP(A69,Légende!$H:$J,3,FALSE))</f>
        <v/>
      </c>
      <c r="O69" s="16"/>
      <c r="P69" s="39" t="str">
        <f t="shared" si="8"/>
        <v/>
      </c>
      <c r="Q69" s="39" t="str">
        <f t="shared" si="9"/>
        <v/>
      </c>
      <c r="R69" s="39" t="str">
        <f t="shared" si="10"/>
        <v/>
      </c>
      <c r="S69" s="39" t="str">
        <f t="shared" si="11"/>
        <v/>
      </c>
      <c r="T69" s="112" t="str">
        <f>IF(ISBLANK(A69),"",IF(ISNA(VLOOKUP(VLOOKUP($A69,Légende!$H:$J,3,FALSE),NOM_CF1,1,FALSE)),"AJOUTER L'ÉCOLE DANS LA SECTION 1",""))</f>
        <v/>
      </c>
    </row>
    <row r="70" spans="1:20" x14ac:dyDescent="0.2">
      <c r="A70" s="33"/>
      <c r="N70" s="128" t="str">
        <f>IF(ISNA(VLOOKUP(A70,Légende!$H:$J,3,FALSE)),"",VLOOKUP(A70,Légende!$H:$J,3,FALSE))</f>
        <v/>
      </c>
      <c r="O70" s="16"/>
      <c r="P70" s="39" t="str">
        <f t="shared" si="8"/>
        <v/>
      </c>
      <c r="Q70" s="39" t="str">
        <f t="shared" si="9"/>
        <v/>
      </c>
      <c r="R70" s="39" t="str">
        <f t="shared" si="10"/>
        <v/>
      </c>
      <c r="S70" s="39" t="str">
        <f t="shared" si="11"/>
        <v/>
      </c>
      <c r="T70" s="112" t="str">
        <f>IF(ISBLANK(A70),"",IF(ISNA(VLOOKUP(VLOOKUP($A70,Légende!$H:$J,3,FALSE),NOM_CF1,1,FALSE)),"AJOUTER L'ÉCOLE DANS LA SECTION 1",""))</f>
        <v/>
      </c>
    </row>
    <row r="71" spans="1:20" x14ac:dyDescent="0.2">
      <c r="A71" s="33"/>
      <c r="N71" s="128" t="str">
        <f>IF(ISNA(VLOOKUP(A71,Légende!$H:$J,3,FALSE)),"",VLOOKUP(A71,Légende!$H:$J,3,FALSE))</f>
        <v/>
      </c>
      <c r="O71" s="16"/>
      <c r="P71" s="39" t="str">
        <f t="shared" si="8"/>
        <v/>
      </c>
      <c r="Q71" s="39" t="str">
        <f t="shared" si="9"/>
        <v/>
      </c>
      <c r="R71" s="39" t="str">
        <f t="shared" si="10"/>
        <v/>
      </c>
      <c r="S71" s="39" t="str">
        <f t="shared" si="11"/>
        <v/>
      </c>
      <c r="T71" s="112" t="str">
        <f>IF(ISBLANK(A71),"",IF(ISNA(VLOOKUP(VLOOKUP($A71,Légende!$H:$J,3,FALSE),NOM_CF1,1,FALSE)),"AJOUTER L'ÉCOLE DANS LA SECTION 1",""))</f>
        <v/>
      </c>
    </row>
    <row r="72" spans="1:20" x14ac:dyDescent="0.2">
      <c r="A72" s="33"/>
      <c r="N72" s="128" t="str">
        <f>IF(ISNA(VLOOKUP(A72,Légende!$H:$J,3,FALSE)),"",VLOOKUP(A72,Légende!$H:$J,3,FALSE))</f>
        <v/>
      </c>
      <c r="O72" s="16"/>
      <c r="P72" s="39" t="str">
        <f t="shared" si="8"/>
        <v/>
      </c>
      <c r="Q72" s="39" t="str">
        <f t="shared" si="9"/>
        <v/>
      </c>
      <c r="R72" s="39" t="str">
        <f t="shared" si="10"/>
        <v/>
      </c>
      <c r="S72" s="39" t="str">
        <f t="shared" si="11"/>
        <v/>
      </c>
      <c r="T72" s="112" t="str">
        <f>IF(ISBLANK(A72),"",IF(ISNA(VLOOKUP(VLOOKUP($A72,Légende!$H:$J,3,FALSE),NOM_CF1,1,FALSE)),"AJOUTER L'ÉCOLE DANS LA SECTION 1",""))</f>
        <v/>
      </c>
    </row>
    <row r="73" spans="1:20" x14ac:dyDescent="0.2">
      <c r="A73" s="33"/>
      <c r="N73" s="128" t="str">
        <f>IF(ISNA(VLOOKUP(A73,Légende!$H:$J,3,FALSE)),"",VLOOKUP(A73,Légende!$H:$J,3,FALSE))</f>
        <v/>
      </c>
      <c r="O73" s="16"/>
      <c r="P73" s="39" t="str">
        <f t="shared" si="8"/>
        <v/>
      </c>
      <c r="Q73" s="39" t="str">
        <f t="shared" si="9"/>
        <v/>
      </c>
      <c r="R73" s="39" t="str">
        <f t="shared" si="10"/>
        <v/>
      </c>
      <c r="S73" s="39" t="str">
        <f t="shared" si="11"/>
        <v/>
      </c>
      <c r="T73" s="112" t="str">
        <f>IF(ISBLANK(A73),"",IF(ISNA(VLOOKUP(VLOOKUP($A73,Légende!$H:$J,3,FALSE),NOM_CF1,1,FALSE)),"AJOUTER L'ÉCOLE DANS LA SECTION 1",""))</f>
        <v/>
      </c>
    </row>
    <row r="74" spans="1:20" x14ac:dyDescent="0.2">
      <c r="A74" s="33"/>
      <c r="N74" s="128" t="str">
        <f>IF(ISNA(VLOOKUP(A74,Légende!$H:$J,3,FALSE)),"",VLOOKUP(A74,Légende!$H:$J,3,FALSE))</f>
        <v/>
      </c>
      <c r="O74" s="16"/>
      <c r="P74" s="39" t="str">
        <f t="shared" si="8"/>
        <v/>
      </c>
      <c r="Q74" s="39" t="str">
        <f t="shared" si="9"/>
        <v/>
      </c>
      <c r="R74" s="39" t="str">
        <f t="shared" si="10"/>
        <v/>
      </c>
      <c r="S74" s="39" t="str">
        <f t="shared" si="11"/>
        <v/>
      </c>
      <c r="T74" s="112" t="str">
        <f>IF(ISBLANK(A74),"",IF(ISNA(VLOOKUP(VLOOKUP($A74,Légende!$H:$J,3,FALSE),NOM_CF1,1,FALSE)),"AJOUTER L'ÉCOLE DANS LA SECTION 1",""))</f>
        <v/>
      </c>
    </row>
    <row r="75" spans="1:20" x14ac:dyDescent="0.2">
      <c r="A75" s="33"/>
      <c r="N75" s="128" t="str">
        <f>IF(ISNA(VLOOKUP(A75,Légende!$H:$J,3,FALSE)),"",VLOOKUP(A75,Légende!$H:$J,3,FALSE))</f>
        <v/>
      </c>
      <c r="O75" s="16"/>
      <c r="P75" s="39" t="str">
        <f t="shared" si="8"/>
        <v/>
      </c>
      <c r="Q75" s="39" t="str">
        <f t="shared" si="9"/>
        <v/>
      </c>
      <c r="R75" s="39" t="str">
        <f t="shared" si="10"/>
        <v/>
      </c>
      <c r="S75" s="39" t="str">
        <f t="shared" si="11"/>
        <v/>
      </c>
      <c r="T75" s="112" t="str">
        <f>IF(ISBLANK(A75),"",IF(ISNA(VLOOKUP(VLOOKUP($A75,Légende!$H:$J,3,FALSE),NOM_CF1,1,FALSE)),"AJOUTER L'ÉCOLE DANS LA SECTION 1",""))</f>
        <v/>
      </c>
    </row>
    <row r="76" spans="1:20" x14ac:dyDescent="0.2">
      <c r="A76" s="33"/>
      <c r="N76" s="128" t="str">
        <f>IF(ISNA(VLOOKUP(A76,Légende!$H:$J,3,FALSE)),"",VLOOKUP(A76,Légende!$H:$J,3,FALSE))</f>
        <v/>
      </c>
      <c r="O76" s="16"/>
      <c r="P76" s="39" t="str">
        <f t="shared" si="8"/>
        <v/>
      </c>
      <c r="Q76" s="39" t="str">
        <f t="shared" si="9"/>
        <v/>
      </c>
      <c r="R76" s="39" t="str">
        <f t="shared" si="10"/>
        <v/>
      </c>
      <c r="S76" s="39" t="str">
        <f t="shared" si="11"/>
        <v/>
      </c>
      <c r="T76" s="112" t="str">
        <f>IF(ISBLANK(A76),"",IF(ISNA(VLOOKUP(VLOOKUP($A76,Légende!$H:$J,3,FALSE),NOM_CF1,1,FALSE)),"AJOUTER L'ÉCOLE DANS LA SECTION 1",""))</f>
        <v/>
      </c>
    </row>
    <row r="77" spans="1:20" x14ac:dyDescent="0.2">
      <c r="A77" s="33"/>
      <c r="N77" s="128" t="str">
        <f>IF(ISNA(VLOOKUP(A77,Légende!$H:$J,3,FALSE)),"",VLOOKUP(A77,Légende!$H:$J,3,FALSE))</f>
        <v/>
      </c>
      <c r="O77" s="16"/>
      <c r="P77" s="39" t="str">
        <f t="shared" si="8"/>
        <v/>
      </c>
      <c r="Q77" s="39" t="str">
        <f t="shared" si="9"/>
        <v/>
      </c>
      <c r="R77" s="39" t="str">
        <f t="shared" si="10"/>
        <v/>
      </c>
      <c r="S77" s="39" t="str">
        <f t="shared" si="11"/>
        <v/>
      </c>
      <c r="T77" s="112" t="str">
        <f>IF(ISBLANK(A77),"",IF(ISNA(VLOOKUP(VLOOKUP($A77,Légende!$H:$J,3,FALSE),NOM_CF1,1,FALSE)),"AJOUTER L'ÉCOLE DANS LA SECTION 1",""))</f>
        <v/>
      </c>
    </row>
    <row r="78" spans="1:20" x14ac:dyDescent="0.2">
      <c r="A78" s="33"/>
      <c r="N78" s="128" t="str">
        <f>IF(ISNA(VLOOKUP(A78,Légende!$H:$J,3,FALSE)),"",VLOOKUP(A78,Légende!$H:$J,3,FALSE))</f>
        <v/>
      </c>
      <c r="O78" s="16"/>
      <c r="P78" s="39" t="str">
        <f t="shared" si="8"/>
        <v/>
      </c>
      <c r="Q78" s="39" t="str">
        <f t="shared" si="9"/>
        <v/>
      </c>
      <c r="R78" s="39" t="str">
        <f t="shared" si="10"/>
        <v/>
      </c>
      <c r="S78" s="39" t="str">
        <f t="shared" si="11"/>
        <v/>
      </c>
      <c r="T78" s="112" t="str">
        <f>IF(ISBLANK(A78),"",IF(ISNA(VLOOKUP(VLOOKUP($A78,Légende!$H:$J,3,FALSE),NOM_CF1,1,FALSE)),"AJOUTER L'ÉCOLE DANS LA SECTION 1",""))</f>
        <v/>
      </c>
    </row>
    <row r="79" spans="1:20" x14ac:dyDescent="0.2">
      <c r="A79" s="33"/>
      <c r="N79" s="128" t="str">
        <f>IF(ISNA(VLOOKUP(A79,Légende!$H:$J,3,FALSE)),"",VLOOKUP(A79,Légende!$H:$J,3,FALSE))</f>
        <v/>
      </c>
      <c r="O79" s="16"/>
      <c r="P79" s="39" t="str">
        <f t="shared" si="8"/>
        <v/>
      </c>
      <c r="Q79" s="39" t="str">
        <f t="shared" si="9"/>
        <v/>
      </c>
      <c r="R79" s="39" t="str">
        <f t="shared" si="10"/>
        <v/>
      </c>
      <c r="S79" s="39" t="str">
        <f t="shared" si="11"/>
        <v/>
      </c>
      <c r="T79" s="112" t="str">
        <f>IF(ISBLANK(A79),"",IF(ISNA(VLOOKUP(VLOOKUP($A79,Légende!$H:$J,3,FALSE),NOM_CF1,1,FALSE)),"AJOUTER L'ÉCOLE DANS LA SECTION 1",""))</f>
        <v/>
      </c>
    </row>
    <row r="80" spans="1:20" x14ac:dyDescent="0.2">
      <c r="A80" s="33"/>
      <c r="N80" s="128" t="str">
        <f>IF(ISNA(VLOOKUP(A80,Légende!$H:$J,3,FALSE)),"",VLOOKUP(A80,Légende!$H:$J,3,FALSE))</f>
        <v/>
      </c>
      <c r="O80" s="16"/>
      <c r="P80" s="39" t="str">
        <f t="shared" si="8"/>
        <v/>
      </c>
      <c r="Q80" s="39" t="str">
        <f t="shared" si="9"/>
        <v/>
      </c>
      <c r="R80" s="39" t="str">
        <f t="shared" si="10"/>
        <v/>
      </c>
      <c r="S80" s="39" t="str">
        <f t="shared" si="11"/>
        <v/>
      </c>
      <c r="T80" s="112" t="str">
        <f>IF(ISBLANK(A80),"",IF(ISNA(VLOOKUP(VLOOKUP($A80,Légende!$H:$J,3,FALSE),NOM_CF1,1,FALSE)),"AJOUTER L'ÉCOLE DANS LA SECTION 1",""))</f>
        <v/>
      </c>
    </row>
    <row r="81" spans="1:20" x14ac:dyDescent="0.2">
      <c r="A81" s="33"/>
      <c r="N81" s="128" t="str">
        <f>IF(ISNA(VLOOKUP(A81,Légende!$H:$J,3,FALSE)),"",VLOOKUP(A81,Légende!$H:$J,3,FALSE))</f>
        <v/>
      </c>
      <c r="O81" s="16"/>
      <c r="P81" s="39" t="str">
        <f t="shared" si="8"/>
        <v/>
      </c>
      <c r="Q81" s="39" t="str">
        <f t="shared" si="9"/>
        <v/>
      </c>
      <c r="R81" s="39" t="str">
        <f t="shared" si="10"/>
        <v/>
      </c>
      <c r="S81" s="39" t="str">
        <f t="shared" si="11"/>
        <v/>
      </c>
      <c r="T81" s="112" t="str">
        <f>IF(ISBLANK(A81),"",IF(ISNA(VLOOKUP(VLOOKUP($A81,Légende!$H:$J,3,FALSE),NOM_CF1,1,FALSE)),"AJOUTER L'ÉCOLE DANS LA SECTION 1",""))</f>
        <v/>
      </c>
    </row>
    <row r="82" spans="1:20" x14ac:dyDescent="0.2">
      <c r="A82" s="33"/>
      <c r="N82" s="128" t="str">
        <f>IF(ISNA(VLOOKUP(A82,Légende!$H:$J,3,FALSE)),"",VLOOKUP(A82,Légende!$H:$J,3,FALSE))</f>
        <v/>
      </c>
      <c r="O82" s="16"/>
      <c r="P82" s="39" t="str">
        <f t="shared" si="8"/>
        <v/>
      </c>
      <c r="Q82" s="39" t="str">
        <f t="shared" si="9"/>
        <v/>
      </c>
      <c r="R82" s="39" t="str">
        <f t="shared" si="10"/>
        <v/>
      </c>
      <c r="S82" s="39" t="str">
        <f t="shared" si="11"/>
        <v/>
      </c>
      <c r="T82" s="112" t="str">
        <f>IF(ISBLANK(A82),"",IF(ISNA(VLOOKUP(VLOOKUP($A82,Légende!$H:$J,3,FALSE),NOM_CF1,1,FALSE)),"AJOUTER L'ÉCOLE DANS LA SECTION 1",""))</f>
        <v/>
      </c>
    </row>
    <row r="83" spans="1:20" x14ac:dyDescent="0.2">
      <c r="A83" s="33"/>
      <c r="N83" s="128" t="str">
        <f>IF(ISNA(VLOOKUP(A83,Légende!$H:$J,3,FALSE)),"",VLOOKUP(A83,Légende!$H:$J,3,FALSE))</f>
        <v/>
      </c>
      <c r="O83" s="16"/>
      <c r="P83" s="39" t="str">
        <f t="shared" si="8"/>
        <v/>
      </c>
      <c r="Q83" s="39" t="str">
        <f t="shared" si="9"/>
        <v/>
      </c>
      <c r="R83" s="39" t="str">
        <f t="shared" si="10"/>
        <v/>
      </c>
      <c r="S83" s="39" t="str">
        <f t="shared" si="11"/>
        <v/>
      </c>
      <c r="T83" s="112" t="str">
        <f>IF(ISBLANK(A83),"",IF(ISNA(VLOOKUP(VLOOKUP($A83,Légende!$H:$J,3,FALSE),NOM_CF1,1,FALSE)),"AJOUTER L'ÉCOLE DANS LA SECTION 1",""))</f>
        <v/>
      </c>
    </row>
    <row r="84" spans="1:20" x14ac:dyDescent="0.2">
      <c r="A84" s="33"/>
      <c r="N84" s="128" t="str">
        <f>IF(ISNA(VLOOKUP(A84,Légende!$H:$J,3,FALSE)),"",VLOOKUP(A84,Légende!$H:$J,3,FALSE))</f>
        <v/>
      </c>
      <c r="O84" s="16"/>
      <c r="P84" s="39" t="str">
        <f t="shared" si="8"/>
        <v/>
      </c>
      <c r="Q84" s="39" t="str">
        <f t="shared" si="9"/>
        <v/>
      </c>
      <c r="R84" s="39" t="str">
        <f t="shared" si="10"/>
        <v/>
      </c>
      <c r="S84" s="39" t="str">
        <f t="shared" si="11"/>
        <v/>
      </c>
      <c r="T84" s="112" t="str">
        <f>IF(ISBLANK(A84),"",IF(ISNA(VLOOKUP(VLOOKUP($A84,Légende!$H:$J,3,FALSE),NOM_CF1,1,FALSE)),"AJOUTER L'ÉCOLE DANS LA SECTION 1",""))</f>
        <v/>
      </c>
    </row>
    <row r="85" spans="1:20" x14ac:dyDescent="0.2">
      <c r="A85" s="33"/>
      <c r="N85" s="128" t="str">
        <f>IF(ISNA(VLOOKUP(A85,Légende!$H:$J,3,FALSE)),"",VLOOKUP(A85,Légende!$H:$J,3,FALSE))</f>
        <v/>
      </c>
      <c r="O85" s="16"/>
      <c r="P85" s="39" t="str">
        <f t="shared" si="8"/>
        <v/>
      </c>
      <c r="Q85" s="39" t="str">
        <f t="shared" si="9"/>
        <v/>
      </c>
      <c r="R85" s="39" t="str">
        <f t="shared" si="10"/>
        <v/>
      </c>
      <c r="S85" s="39" t="str">
        <f t="shared" si="11"/>
        <v/>
      </c>
      <c r="T85" s="112" t="str">
        <f>IF(ISBLANK(A85),"",IF(ISNA(VLOOKUP(VLOOKUP($A85,Légende!$H:$J,3,FALSE),NOM_CF1,1,FALSE)),"AJOUTER L'ÉCOLE DANS LA SECTION 1",""))</f>
        <v/>
      </c>
    </row>
    <row r="86" spans="1:20" x14ac:dyDescent="0.2">
      <c r="A86" s="33"/>
      <c r="N86" s="128" t="str">
        <f>IF(ISNA(VLOOKUP(A86,Légende!$H:$J,3,FALSE)),"",VLOOKUP(A86,Légende!$H:$J,3,FALSE))</f>
        <v/>
      </c>
      <c r="O86" s="16"/>
      <c r="P86" s="39" t="str">
        <f t="shared" si="8"/>
        <v/>
      </c>
      <c r="Q86" s="39" t="str">
        <f t="shared" si="9"/>
        <v/>
      </c>
      <c r="R86" s="39" t="str">
        <f t="shared" si="10"/>
        <v/>
      </c>
      <c r="S86" s="39" t="str">
        <f t="shared" si="11"/>
        <v/>
      </c>
      <c r="T86" s="112" t="str">
        <f>IF(ISBLANK(A86),"",IF(ISNA(VLOOKUP(VLOOKUP($A86,Légende!$H:$J,3,FALSE),NOM_CF1,1,FALSE)),"AJOUTER L'ÉCOLE DANS LA SECTION 1",""))</f>
        <v/>
      </c>
    </row>
    <row r="87" spans="1:20" x14ac:dyDescent="0.2">
      <c r="A87" s="33"/>
      <c r="N87" s="128" t="str">
        <f>IF(ISNA(VLOOKUP(A87,Légende!$H:$J,3,FALSE)),"",VLOOKUP(A87,Légende!$H:$J,3,FALSE))</f>
        <v/>
      </c>
      <c r="O87" s="16"/>
      <c r="P87" s="39" t="str">
        <f t="shared" si="8"/>
        <v/>
      </c>
      <c r="Q87" s="39" t="str">
        <f t="shared" si="9"/>
        <v/>
      </c>
      <c r="R87" s="39" t="str">
        <f t="shared" si="10"/>
        <v/>
      </c>
      <c r="S87" s="39" t="str">
        <f t="shared" si="11"/>
        <v/>
      </c>
      <c r="T87" s="112" t="str">
        <f>IF(ISBLANK(A87),"",IF(ISNA(VLOOKUP(VLOOKUP($A87,Légende!$H:$J,3,FALSE),NOM_CF1,1,FALSE)),"AJOUTER L'ÉCOLE DANS LA SECTION 1",""))</f>
        <v/>
      </c>
    </row>
    <row r="88" spans="1:20" x14ac:dyDescent="0.2">
      <c r="A88" s="33"/>
      <c r="N88" s="128" t="str">
        <f>IF(ISNA(VLOOKUP(A88,Légende!$H:$J,3,FALSE)),"",VLOOKUP(A88,Légende!$H:$J,3,FALSE))</f>
        <v/>
      </c>
      <c r="O88" s="16"/>
      <c r="P88" s="39" t="str">
        <f t="shared" si="8"/>
        <v/>
      </c>
      <c r="Q88" s="39" t="str">
        <f t="shared" si="9"/>
        <v/>
      </c>
      <c r="R88" s="39" t="str">
        <f t="shared" si="10"/>
        <v/>
      </c>
      <c r="S88" s="39" t="str">
        <f t="shared" si="11"/>
        <v/>
      </c>
      <c r="T88" s="112" t="str">
        <f>IF(ISBLANK(A88),"",IF(ISNA(VLOOKUP(VLOOKUP($A88,Légende!$H:$J,3,FALSE),NOM_CF1,1,FALSE)),"AJOUTER L'ÉCOLE DANS LA SECTION 1",""))</f>
        <v/>
      </c>
    </row>
    <row r="89" spans="1:20" x14ac:dyDescent="0.2">
      <c r="A89" s="33"/>
      <c r="N89" s="128" t="str">
        <f>IF(ISNA(VLOOKUP(A89,Légende!$H:$J,3,FALSE)),"",VLOOKUP(A89,Légende!$H:$J,3,FALSE))</f>
        <v/>
      </c>
      <c r="O89" s="16"/>
      <c r="P89" s="39" t="str">
        <f t="shared" si="8"/>
        <v/>
      </c>
      <c r="Q89" s="39" t="str">
        <f t="shared" si="9"/>
        <v/>
      </c>
      <c r="R89" s="39" t="str">
        <f t="shared" si="10"/>
        <v/>
      </c>
      <c r="S89" s="39" t="str">
        <f t="shared" si="11"/>
        <v/>
      </c>
      <c r="T89" s="112" t="str">
        <f>IF(ISBLANK(A89),"",IF(ISNA(VLOOKUP(VLOOKUP($A89,Légende!$H:$J,3,FALSE),NOM_CF1,1,FALSE)),"AJOUTER L'ÉCOLE DANS LA SECTION 1",""))</f>
        <v/>
      </c>
    </row>
    <row r="90" spans="1:20" x14ac:dyDescent="0.2">
      <c r="A90" s="33"/>
      <c r="N90" s="128" t="str">
        <f>IF(ISNA(VLOOKUP(A90,Légende!$H:$J,3,FALSE)),"",VLOOKUP(A90,Légende!$H:$J,3,FALSE))</f>
        <v/>
      </c>
      <c r="O90" s="16"/>
      <c r="P90" s="39" t="str">
        <f t="shared" si="8"/>
        <v/>
      </c>
      <c r="Q90" s="39" t="str">
        <f t="shared" si="9"/>
        <v/>
      </c>
      <c r="R90" s="39" t="str">
        <f t="shared" si="10"/>
        <v/>
      </c>
      <c r="S90" s="39" t="str">
        <f t="shared" si="11"/>
        <v/>
      </c>
      <c r="T90" s="112" t="str">
        <f>IF(ISBLANK(A90),"",IF(ISNA(VLOOKUP(VLOOKUP($A90,Légende!$H:$J,3,FALSE),NOM_CF1,1,FALSE)),"AJOUTER L'ÉCOLE DANS LA SECTION 1",""))</f>
        <v/>
      </c>
    </row>
    <row r="91" spans="1:20" x14ac:dyDescent="0.2">
      <c r="A91" s="33"/>
      <c r="N91" s="128" t="str">
        <f>IF(ISNA(VLOOKUP(A91,Légende!$H:$J,3,FALSE)),"",VLOOKUP(A91,Légende!$H:$J,3,FALSE))</f>
        <v/>
      </c>
      <c r="O91" s="16"/>
      <c r="T91" s="112" t="str">
        <f>IF(ISBLANK(A91),"",IF(ISNA(VLOOKUP(VLOOKUP($A91,Légende!$H:$J,3,FALSE),NOM_CF1,1,FALSE)),"AJOUTER L'ÉCOLE DANS LA SECTION 1",""))</f>
        <v/>
      </c>
    </row>
    <row r="92" spans="1:20" x14ac:dyDescent="0.2">
      <c r="A92" s="33"/>
      <c r="N92" s="128" t="str">
        <f>IF(ISNA(VLOOKUP(A92,Légende!$H:$J,3,FALSE)),"",VLOOKUP(A92,Légende!$H:$J,3,FALSE))</f>
        <v/>
      </c>
      <c r="O92" s="16"/>
      <c r="T92" s="112" t="str">
        <f>IF(ISBLANK(A92),"",IF(ISNA(VLOOKUP(VLOOKUP($A92,Légende!$H:$J,3,FALSE),NOM_CF1,1,FALSE)),"AJOUTER L'ÉCOLE DANS LA SECTION 1",""))</f>
        <v/>
      </c>
    </row>
    <row r="93" spans="1:20" x14ac:dyDescent="0.2">
      <c r="A93" s="33"/>
      <c r="N93" s="128" t="str">
        <f>IF(ISNA(VLOOKUP(A93,Légende!$H:$J,3,FALSE)),"",VLOOKUP(A93,Légende!$H:$J,3,FALSE))</f>
        <v/>
      </c>
      <c r="O93" s="16"/>
      <c r="T93" s="112" t="str">
        <f>IF(ISBLANK(A93),"",IF(ISNA(VLOOKUP(VLOOKUP($A93,Légende!$H:$J,3,FALSE),NOM_CF1,1,FALSE)),"AJOUTER L'ÉCOLE DANS LA SECTION 1",""))</f>
        <v/>
      </c>
    </row>
    <row r="94" spans="1:20" x14ac:dyDescent="0.2">
      <c r="A94" s="33"/>
      <c r="N94" s="128" t="str">
        <f>IF(ISNA(VLOOKUP(A94,Légende!$H:$J,3,FALSE)),"",VLOOKUP(A94,Légende!$H:$J,3,FALSE))</f>
        <v/>
      </c>
      <c r="O94" s="16"/>
      <c r="T94" s="112" t="str">
        <f>IF(ISBLANK(A94),"",IF(ISNA(VLOOKUP(VLOOKUP($A94,Légende!$H:$J,3,FALSE),NOM_CF1,1,FALSE)),"AJOUTER L'ÉCOLE DANS LA SECTION 1",""))</f>
        <v/>
      </c>
    </row>
    <row r="95" spans="1:20" x14ac:dyDescent="0.2">
      <c r="A95" s="33"/>
      <c r="N95" s="128" t="str">
        <f>IF(ISNA(VLOOKUP(A95,Légende!$H:$J,3,FALSE)),"",VLOOKUP(A95,Légende!$H:$J,3,FALSE))</f>
        <v/>
      </c>
      <c r="O95" s="16"/>
      <c r="T95" s="112" t="str">
        <f>IF(ISBLANK(A95),"",IF(ISNA(VLOOKUP(VLOOKUP($A95,Légende!$H:$J,3,FALSE),NOM_CF1,1,FALSE)),"AJOUTER L'ÉCOLE DANS LA SECTION 1",""))</f>
        <v/>
      </c>
    </row>
    <row r="96" spans="1:20" x14ac:dyDescent="0.2">
      <c r="A96" s="33"/>
      <c r="N96" s="128" t="str">
        <f>IF(ISNA(VLOOKUP(A96,Légende!$H:$J,3,FALSE)),"",VLOOKUP(A96,Légende!$H:$J,3,FALSE))</f>
        <v/>
      </c>
      <c r="O96" s="16"/>
      <c r="T96" s="112" t="str">
        <f>IF(ISBLANK(A96),"",IF(ISNA(VLOOKUP(VLOOKUP($A96,Légende!$H:$J,3,FALSE),NOM_CF1,1,FALSE)),"AJOUTER L'ÉCOLE DANS LA SECTION 1",""))</f>
        <v/>
      </c>
    </row>
    <row r="97" spans="1:15" x14ac:dyDescent="0.2">
      <c r="A97" s="33"/>
      <c r="N97" s="16"/>
      <c r="O97" s="16"/>
    </row>
    <row r="98" spans="1:15" x14ac:dyDescent="0.2">
      <c r="A98" s="33"/>
      <c r="N98" s="16"/>
      <c r="O98" s="16"/>
    </row>
    <row r="99" spans="1:15" x14ac:dyDescent="0.2">
      <c r="A99" s="33"/>
      <c r="N99" s="16"/>
      <c r="O99" s="16"/>
    </row>
    <row r="100" spans="1:15" x14ac:dyDescent="0.2">
      <c r="A100" s="33"/>
      <c r="N100" s="16"/>
      <c r="O100" s="16"/>
    </row>
    <row r="101" spans="1:15" x14ac:dyDescent="0.2">
      <c r="A101" s="33"/>
      <c r="N101" s="16"/>
      <c r="O101" s="16"/>
    </row>
    <row r="102" spans="1:15" x14ac:dyDescent="0.2">
      <c r="A102" s="33"/>
      <c r="N102" s="16"/>
      <c r="O102" s="16"/>
    </row>
    <row r="103" spans="1:15" x14ac:dyDescent="0.2">
      <c r="A103" s="33"/>
      <c r="N103" s="16"/>
      <c r="O103" s="16"/>
    </row>
    <row r="104" spans="1:15" x14ac:dyDescent="0.2">
      <c r="A104" s="33"/>
      <c r="N104" s="16"/>
      <c r="O104" s="16"/>
    </row>
    <row r="105" spans="1:15" x14ac:dyDescent="0.2">
      <c r="A105" s="33"/>
      <c r="N105" s="16"/>
      <c r="O105" s="16"/>
    </row>
    <row r="106" spans="1:15" x14ac:dyDescent="0.2">
      <c r="A106" s="33"/>
      <c r="N106" s="16"/>
      <c r="O106" s="16"/>
    </row>
    <row r="107" spans="1:15" x14ac:dyDescent="0.2">
      <c r="A107" s="33"/>
      <c r="N107" s="16"/>
      <c r="O107" s="16"/>
    </row>
    <row r="108" spans="1:15" x14ac:dyDescent="0.2">
      <c r="A108" s="33"/>
      <c r="N108" s="16"/>
      <c r="O108" s="16"/>
    </row>
    <row r="109" spans="1:15" x14ac:dyDescent="0.2">
      <c r="A109" s="33"/>
      <c r="N109" s="16"/>
      <c r="O109" s="16"/>
    </row>
    <row r="110" spans="1:15" x14ac:dyDescent="0.2">
      <c r="A110" s="33"/>
      <c r="N110" s="16"/>
      <c r="O110" s="16"/>
    </row>
    <row r="111" spans="1:15" x14ac:dyDescent="0.2">
      <c r="A111" s="33"/>
      <c r="N111" s="16"/>
      <c r="O111" s="16"/>
    </row>
    <row r="112" spans="1:15" x14ac:dyDescent="0.2">
      <c r="A112" s="33"/>
      <c r="N112" s="16"/>
      <c r="O112" s="16"/>
    </row>
    <row r="113" spans="1:15" x14ac:dyDescent="0.2">
      <c r="A113" s="33"/>
      <c r="N113" s="16"/>
      <c r="O113" s="16"/>
    </row>
    <row r="114" spans="1:15" x14ac:dyDescent="0.2">
      <c r="A114" s="33"/>
      <c r="N114" s="16"/>
      <c r="O114" s="16"/>
    </row>
    <row r="115" spans="1:15" x14ac:dyDescent="0.2">
      <c r="A115" s="33"/>
      <c r="N115" s="16"/>
      <c r="O115" s="16"/>
    </row>
    <row r="116" spans="1:15" x14ac:dyDescent="0.2">
      <c r="A116" s="33"/>
      <c r="N116" s="16"/>
      <c r="O116" s="16"/>
    </row>
    <row r="117" spans="1:15" x14ac:dyDescent="0.2">
      <c r="A117" s="33"/>
      <c r="N117" s="16"/>
      <c r="O117" s="16"/>
    </row>
    <row r="118" spans="1:15" x14ac:dyDescent="0.2">
      <c r="A118" s="33"/>
      <c r="N118" s="16"/>
      <c r="O118" s="16"/>
    </row>
    <row r="119" spans="1:15" x14ac:dyDescent="0.2">
      <c r="A119" s="33"/>
      <c r="N119" s="16"/>
      <c r="O119" s="16"/>
    </row>
    <row r="120" spans="1:15" x14ac:dyDescent="0.2">
      <c r="A120" s="33"/>
      <c r="N120" s="16"/>
      <c r="O120" s="16"/>
    </row>
    <row r="121" spans="1:15" x14ac:dyDescent="0.2">
      <c r="A121" s="33"/>
      <c r="N121" s="16"/>
      <c r="O121" s="16"/>
    </row>
    <row r="122" spans="1:15" x14ac:dyDescent="0.2">
      <c r="A122" s="33"/>
      <c r="N122" s="16"/>
      <c r="O122" s="16"/>
    </row>
    <row r="123" spans="1:15" x14ac:dyDescent="0.2">
      <c r="A123" s="33"/>
      <c r="N123" s="16"/>
      <c r="O123" s="16"/>
    </row>
    <row r="124" spans="1:15" x14ac:dyDescent="0.2">
      <c r="A124" s="33"/>
      <c r="N124" s="16"/>
      <c r="O124" s="16"/>
    </row>
    <row r="125" spans="1:15" x14ac:dyDescent="0.2">
      <c r="A125" s="33"/>
      <c r="N125" s="16"/>
      <c r="O125" s="16"/>
    </row>
    <row r="126" spans="1:15" x14ac:dyDescent="0.2">
      <c r="A126" s="33"/>
      <c r="N126" s="16"/>
      <c r="O126" s="16"/>
    </row>
    <row r="127" spans="1:15" x14ac:dyDescent="0.2">
      <c r="A127" s="33"/>
      <c r="N127" s="16"/>
      <c r="O127" s="16"/>
    </row>
    <row r="128" spans="1:15" x14ac:dyDescent="0.2">
      <c r="A128" s="33"/>
      <c r="N128" s="16"/>
      <c r="O128" s="16"/>
    </row>
    <row r="129" spans="1:15" x14ac:dyDescent="0.2">
      <c r="A129" s="33"/>
      <c r="N129" s="16"/>
      <c r="O129" s="16"/>
    </row>
    <row r="130" spans="1:15" x14ac:dyDescent="0.2">
      <c r="A130" s="33"/>
      <c r="N130" s="16"/>
      <c r="O130" s="16"/>
    </row>
    <row r="131" spans="1:15" x14ac:dyDescent="0.2">
      <c r="A131" s="33"/>
      <c r="N131" s="16"/>
      <c r="O131" s="16"/>
    </row>
    <row r="132" spans="1:15" x14ac:dyDescent="0.2">
      <c r="A132" s="33"/>
      <c r="N132" s="16"/>
      <c r="O132" s="16"/>
    </row>
    <row r="133" spans="1:15" x14ac:dyDescent="0.2">
      <c r="A133" s="33"/>
      <c r="N133" s="16"/>
      <c r="O133" s="16"/>
    </row>
    <row r="134" spans="1:15" x14ac:dyDescent="0.2">
      <c r="A134" s="33"/>
      <c r="N134" s="16"/>
      <c r="O134" s="16"/>
    </row>
    <row r="135" spans="1:15" x14ac:dyDescent="0.2">
      <c r="A135" s="33"/>
      <c r="N135" s="16"/>
      <c r="O135" s="16"/>
    </row>
    <row r="136" spans="1:15" x14ac:dyDescent="0.2">
      <c r="A136" s="33"/>
      <c r="N136" s="16"/>
      <c r="O136" s="16"/>
    </row>
    <row r="137" spans="1:15" x14ac:dyDescent="0.2">
      <c r="A137" s="33"/>
      <c r="N137" s="16"/>
      <c r="O137" s="16"/>
    </row>
    <row r="138" spans="1:15" x14ac:dyDescent="0.2">
      <c r="A138" s="33"/>
      <c r="N138" s="16"/>
      <c r="O138" s="16"/>
    </row>
    <row r="139" spans="1:15" x14ac:dyDescent="0.2">
      <c r="A139" s="33"/>
      <c r="N139" s="16"/>
      <c r="O139" s="16"/>
    </row>
    <row r="140" spans="1:15" x14ac:dyDescent="0.2">
      <c r="A140" s="33"/>
      <c r="N140" s="16"/>
      <c r="O140" s="16"/>
    </row>
    <row r="141" spans="1:15" x14ac:dyDescent="0.2">
      <c r="A141" s="33"/>
      <c r="N141" s="16"/>
      <c r="O141" s="16"/>
    </row>
    <row r="142" spans="1:15" x14ac:dyDescent="0.2">
      <c r="A142" s="33"/>
      <c r="N142" s="16"/>
      <c r="O142" s="16"/>
    </row>
    <row r="143" spans="1:15" x14ac:dyDescent="0.2">
      <c r="A143" s="33"/>
      <c r="N143" s="16"/>
      <c r="O143" s="16"/>
    </row>
    <row r="144" spans="1:15" x14ac:dyDescent="0.2">
      <c r="A144" s="33"/>
      <c r="N144" s="16"/>
      <c r="O144" s="16"/>
    </row>
    <row r="145" spans="1:15" x14ac:dyDescent="0.2">
      <c r="A145" s="33"/>
      <c r="N145" s="16"/>
      <c r="O145" s="16"/>
    </row>
    <row r="146" spans="1:15" x14ac:dyDescent="0.2">
      <c r="A146" s="33"/>
      <c r="N146" s="16"/>
      <c r="O146" s="16"/>
    </row>
    <row r="147" spans="1:15" x14ac:dyDescent="0.2">
      <c r="A147" s="33"/>
      <c r="N147" s="16"/>
      <c r="O147" s="16"/>
    </row>
    <row r="148" spans="1:15" x14ac:dyDescent="0.2">
      <c r="A148" s="33"/>
      <c r="N148" s="16"/>
      <c r="O148" s="16"/>
    </row>
    <row r="149" spans="1:15" x14ac:dyDescent="0.2">
      <c r="A149" s="33"/>
      <c r="N149" s="16"/>
      <c r="O149" s="16"/>
    </row>
    <row r="150" spans="1:15" x14ac:dyDescent="0.2">
      <c r="A150" s="33"/>
      <c r="N150" s="16"/>
      <c r="O150" s="16"/>
    </row>
    <row r="151" spans="1:15" x14ac:dyDescent="0.2">
      <c r="A151" s="33"/>
      <c r="N151" s="16"/>
      <c r="O151" s="16"/>
    </row>
    <row r="152" spans="1:15" x14ac:dyDescent="0.2">
      <c r="A152" s="33"/>
      <c r="N152" s="16"/>
      <c r="O152" s="16"/>
    </row>
    <row r="153" spans="1:15" x14ac:dyDescent="0.2">
      <c r="A153" s="33"/>
      <c r="N153" s="16"/>
      <c r="O153" s="16"/>
    </row>
    <row r="154" spans="1:15" x14ac:dyDescent="0.2">
      <c r="A154" s="33"/>
      <c r="N154" s="16"/>
      <c r="O154" s="16"/>
    </row>
    <row r="155" spans="1:15" x14ac:dyDescent="0.2">
      <c r="A155" s="33"/>
      <c r="N155" s="16"/>
      <c r="O155" s="16"/>
    </row>
    <row r="156" spans="1:15" x14ac:dyDescent="0.2">
      <c r="A156" s="33"/>
      <c r="N156" s="16"/>
      <c r="O156" s="16"/>
    </row>
    <row r="157" spans="1:15" x14ac:dyDescent="0.2">
      <c r="A157" s="33"/>
      <c r="N157" s="16"/>
      <c r="O157" s="16"/>
    </row>
    <row r="158" spans="1:15" x14ac:dyDescent="0.2">
      <c r="A158" s="33"/>
      <c r="N158" s="16"/>
      <c r="O158" s="16"/>
    </row>
    <row r="159" spans="1:15" x14ac:dyDescent="0.2">
      <c r="A159" s="33"/>
      <c r="N159" s="16"/>
      <c r="O159" s="16"/>
    </row>
    <row r="160" spans="1:15" x14ac:dyDescent="0.2">
      <c r="A160" s="33"/>
      <c r="N160" s="16"/>
      <c r="O160" s="16"/>
    </row>
    <row r="161" spans="1:15" x14ac:dyDescent="0.2">
      <c r="A161" s="33"/>
      <c r="N161" s="16"/>
      <c r="O161" s="16"/>
    </row>
    <row r="162" spans="1:15" x14ac:dyDescent="0.2">
      <c r="A162" s="33"/>
      <c r="N162" s="16"/>
      <c r="O162" s="16"/>
    </row>
    <row r="163" spans="1:15" x14ac:dyDescent="0.2">
      <c r="A163" s="33"/>
      <c r="N163" s="16"/>
      <c r="O163" s="16"/>
    </row>
    <row r="164" spans="1:15" x14ac:dyDescent="0.2">
      <c r="A164" s="33"/>
      <c r="N164" s="16"/>
      <c r="O164" s="16"/>
    </row>
    <row r="165" spans="1:15" x14ac:dyDescent="0.2">
      <c r="A165" s="33"/>
      <c r="N165" s="16"/>
      <c r="O165" s="16"/>
    </row>
    <row r="166" spans="1:15" x14ac:dyDescent="0.2">
      <c r="A166" s="33"/>
      <c r="N166" s="16"/>
      <c r="O166" s="16"/>
    </row>
    <row r="167" spans="1:15" x14ac:dyDescent="0.2">
      <c r="A167" s="33"/>
      <c r="N167" s="16"/>
      <c r="O167" s="16"/>
    </row>
    <row r="168" spans="1:15" x14ac:dyDescent="0.2">
      <c r="A168" s="33"/>
      <c r="N168" s="16"/>
      <c r="O168" s="16"/>
    </row>
    <row r="169" spans="1:15" x14ac:dyDescent="0.2">
      <c r="A169" s="33"/>
      <c r="N169" s="16"/>
      <c r="O169" s="16"/>
    </row>
    <row r="170" spans="1:15" x14ac:dyDescent="0.2">
      <c r="A170" s="33"/>
      <c r="N170" s="16"/>
      <c r="O170" s="16"/>
    </row>
    <row r="171" spans="1:15" x14ac:dyDescent="0.2">
      <c r="A171" s="33"/>
      <c r="N171" s="16"/>
      <c r="O171" s="16"/>
    </row>
    <row r="172" spans="1:15" x14ac:dyDescent="0.2">
      <c r="A172" s="33"/>
      <c r="N172" s="16"/>
      <c r="O172" s="16"/>
    </row>
    <row r="173" spans="1:15" x14ac:dyDescent="0.2">
      <c r="A173" s="33"/>
      <c r="N173" s="16"/>
      <c r="O173" s="16"/>
    </row>
    <row r="174" spans="1:15" x14ac:dyDescent="0.2">
      <c r="A174" s="33"/>
      <c r="N174" s="16"/>
      <c r="O174" s="16"/>
    </row>
    <row r="175" spans="1:15" x14ac:dyDescent="0.2">
      <c r="A175" s="33"/>
      <c r="N175" s="16"/>
      <c r="O175" s="16"/>
    </row>
    <row r="176" spans="1:15" x14ac:dyDescent="0.2">
      <c r="A176" s="33"/>
      <c r="N176" s="16"/>
      <c r="O176" s="16"/>
    </row>
    <row r="177" spans="1:15" x14ac:dyDescent="0.2">
      <c r="A177" s="33"/>
      <c r="N177" s="16"/>
      <c r="O177" s="16"/>
    </row>
    <row r="178" spans="1:15" x14ac:dyDescent="0.2">
      <c r="A178" s="33"/>
      <c r="N178" s="16"/>
      <c r="O178" s="16"/>
    </row>
    <row r="179" spans="1:15" x14ac:dyDescent="0.2">
      <c r="A179" s="33"/>
      <c r="N179" s="16"/>
      <c r="O179" s="16"/>
    </row>
    <row r="180" spans="1:15" x14ac:dyDescent="0.2">
      <c r="A180" s="33"/>
      <c r="N180" s="16"/>
      <c r="O180" s="16"/>
    </row>
    <row r="181" spans="1:15" x14ac:dyDescent="0.2">
      <c r="A181" s="33"/>
      <c r="N181" s="16"/>
      <c r="O181" s="16"/>
    </row>
    <row r="182" spans="1:15" x14ac:dyDescent="0.2">
      <c r="A182" s="33"/>
      <c r="N182" s="16"/>
      <c r="O182" s="16"/>
    </row>
    <row r="183" spans="1:15" x14ac:dyDescent="0.2">
      <c r="A183" s="33"/>
      <c r="N183" s="16"/>
      <c r="O183" s="16"/>
    </row>
    <row r="184" spans="1:15" x14ac:dyDescent="0.2">
      <c r="A184" s="33"/>
      <c r="N184" s="16"/>
      <c r="O184" s="16"/>
    </row>
    <row r="185" spans="1:15" x14ac:dyDescent="0.2">
      <c r="A185" s="33"/>
      <c r="N185" s="16"/>
      <c r="O185" s="16"/>
    </row>
    <row r="186" spans="1:15" x14ac:dyDescent="0.2">
      <c r="A186" s="33"/>
      <c r="N186" s="16"/>
      <c r="O186" s="16"/>
    </row>
    <row r="187" spans="1:15" x14ac:dyDescent="0.2">
      <c r="A187" s="33"/>
      <c r="N187" s="16"/>
      <c r="O187" s="16"/>
    </row>
    <row r="188" spans="1:15" x14ac:dyDescent="0.2">
      <c r="A188" s="33"/>
      <c r="N188" s="16"/>
      <c r="O188" s="16"/>
    </row>
    <row r="189" spans="1:15" x14ac:dyDescent="0.2">
      <c r="A189" s="33"/>
      <c r="N189" s="16"/>
      <c r="O189" s="16"/>
    </row>
    <row r="190" spans="1:15" x14ac:dyDescent="0.2">
      <c r="N190" s="16"/>
      <c r="O190" s="16"/>
    </row>
    <row r="191" spans="1:15" x14ac:dyDescent="0.2">
      <c r="N191" s="16"/>
      <c r="O191" s="16"/>
    </row>
    <row r="192" spans="1:15" x14ac:dyDescent="0.2">
      <c r="N192" s="16"/>
      <c r="O192" s="16"/>
    </row>
    <row r="193" spans="14:15" x14ac:dyDescent="0.2">
      <c r="N193" s="16"/>
      <c r="O193" s="16"/>
    </row>
    <row r="194" spans="14:15" x14ac:dyDescent="0.2">
      <c r="N194" s="16"/>
      <c r="O194" s="16"/>
    </row>
    <row r="195" spans="14:15" x14ac:dyDescent="0.2">
      <c r="N195" s="16"/>
      <c r="O195" s="16"/>
    </row>
    <row r="196" spans="14:15" x14ac:dyDescent="0.2">
      <c r="N196" s="16"/>
      <c r="O196" s="16"/>
    </row>
    <row r="197" spans="14:15" x14ac:dyDescent="0.2">
      <c r="N197" s="16"/>
      <c r="O197" s="16"/>
    </row>
    <row r="198" spans="14:15" x14ac:dyDescent="0.2">
      <c r="N198" s="16"/>
      <c r="O198" s="16"/>
    </row>
    <row r="199" spans="14:15" x14ac:dyDescent="0.2">
      <c r="N199" s="16"/>
      <c r="O199" s="16"/>
    </row>
    <row r="200" spans="14:15" x14ac:dyDescent="0.2">
      <c r="N200" s="16"/>
      <c r="O200" s="16"/>
    </row>
    <row r="201" spans="14:15" x14ac:dyDescent="0.2">
      <c r="N201" s="16"/>
      <c r="O201" s="16"/>
    </row>
    <row r="202" spans="14:15" x14ac:dyDescent="0.2">
      <c r="N202" s="16"/>
      <c r="O202" s="16"/>
    </row>
    <row r="203" spans="14:15" x14ac:dyDescent="0.2">
      <c r="N203" s="16"/>
      <c r="O203" s="16"/>
    </row>
    <row r="204" spans="14:15" x14ac:dyDescent="0.2">
      <c r="N204" s="16"/>
      <c r="O204" s="16"/>
    </row>
    <row r="205" spans="14:15" x14ac:dyDescent="0.2">
      <c r="N205" s="16"/>
      <c r="O205" s="16"/>
    </row>
    <row r="206" spans="14:15" x14ac:dyDescent="0.2">
      <c r="N206" s="16"/>
      <c r="O206" s="16"/>
    </row>
    <row r="207" spans="14:15" x14ac:dyDescent="0.2">
      <c r="N207" s="16"/>
      <c r="O207" s="16"/>
    </row>
    <row r="208" spans="14:15" x14ac:dyDescent="0.2">
      <c r="N208" s="16"/>
      <c r="O208" s="16"/>
    </row>
    <row r="209" spans="14:15" x14ac:dyDescent="0.2">
      <c r="N209" s="16"/>
      <c r="O209" s="16"/>
    </row>
    <row r="210" spans="14:15" x14ac:dyDescent="0.2">
      <c r="N210" s="16"/>
      <c r="O210" s="16"/>
    </row>
    <row r="211" spans="14:15" x14ac:dyDescent="0.2">
      <c r="N211" s="16"/>
      <c r="O211" s="16"/>
    </row>
    <row r="212" spans="14:15" x14ac:dyDescent="0.2">
      <c r="N212" s="16"/>
      <c r="O212" s="16"/>
    </row>
    <row r="213" spans="14:15" x14ac:dyDescent="0.2">
      <c r="N213" s="16"/>
      <c r="O213" s="16"/>
    </row>
    <row r="214" spans="14:15" x14ac:dyDescent="0.2">
      <c r="N214" s="16"/>
      <c r="O214" s="16"/>
    </row>
    <row r="215" spans="14:15" x14ac:dyDescent="0.2">
      <c r="N215" s="16"/>
      <c r="O215" s="16"/>
    </row>
    <row r="216" spans="14:15" x14ac:dyDescent="0.2">
      <c r="N216" s="16"/>
      <c r="O216" s="16"/>
    </row>
    <row r="217" spans="14:15" x14ac:dyDescent="0.2">
      <c r="N217" s="16"/>
      <c r="O217" s="16"/>
    </row>
    <row r="218" spans="14:15" x14ac:dyDescent="0.2">
      <c r="N218" s="16"/>
      <c r="O218" s="16"/>
    </row>
    <row r="219" spans="14:15" x14ac:dyDescent="0.2">
      <c r="N219" s="16"/>
      <c r="O219" s="16"/>
    </row>
    <row r="220" spans="14:15" x14ac:dyDescent="0.2">
      <c r="N220" s="16"/>
      <c r="O220" s="16"/>
    </row>
    <row r="221" spans="14:15" x14ac:dyDescent="0.2">
      <c r="N221" s="16"/>
      <c r="O221" s="16"/>
    </row>
    <row r="222" spans="14:15" x14ac:dyDescent="0.2">
      <c r="N222" s="16"/>
      <c r="O222" s="16"/>
    </row>
    <row r="223" spans="14:15" x14ac:dyDescent="0.2">
      <c r="N223" s="16"/>
      <c r="O223" s="16"/>
    </row>
    <row r="224" spans="14:15" x14ac:dyDescent="0.2">
      <c r="N224" s="16"/>
      <c r="O224" s="16"/>
    </row>
    <row r="225" spans="14:15" x14ac:dyDescent="0.2">
      <c r="N225" s="16"/>
      <c r="O225" s="16"/>
    </row>
    <row r="226" spans="14:15" x14ac:dyDescent="0.2">
      <c r="N226" s="16"/>
      <c r="O226" s="16"/>
    </row>
    <row r="227" spans="14:15" x14ac:dyDescent="0.2">
      <c r="N227" s="16"/>
      <c r="O227" s="16"/>
    </row>
    <row r="228" spans="14:15" x14ac:dyDescent="0.2">
      <c r="N228" s="16"/>
      <c r="O228" s="16"/>
    </row>
    <row r="229" spans="14:15" x14ac:dyDescent="0.2">
      <c r="N229" s="16"/>
      <c r="O229" s="16"/>
    </row>
    <row r="230" spans="14:15" x14ac:dyDescent="0.2">
      <c r="N230" s="16"/>
      <c r="O230" s="16"/>
    </row>
    <row r="231" spans="14:15" x14ac:dyDescent="0.2">
      <c r="N231" s="16"/>
      <c r="O231" s="16"/>
    </row>
    <row r="232" spans="14:15" x14ac:dyDescent="0.2">
      <c r="N232" s="16"/>
      <c r="O232" s="16"/>
    </row>
    <row r="233" spans="14:15" x14ac:dyDescent="0.2">
      <c r="N233" s="16"/>
      <c r="O233" s="16"/>
    </row>
    <row r="234" spans="14:15" x14ac:dyDescent="0.2">
      <c r="N234" s="16"/>
      <c r="O234" s="16"/>
    </row>
    <row r="235" spans="14:15" x14ac:dyDescent="0.2">
      <c r="N235" s="16"/>
      <c r="O235" s="16"/>
    </row>
    <row r="236" spans="14:15" x14ac:dyDescent="0.2">
      <c r="N236" s="16"/>
      <c r="O236" s="16"/>
    </row>
    <row r="237" spans="14:15" x14ac:dyDescent="0.2">
      <c r="N237" s="16"/>
      <c r="O237" s="16"/>
    </row>
    <row r="238" spans="14:15" x14ac:dyDescent="0.2">
      <c r="N238" s="16"/>
      <c r="O238" s="16"/>
    </row>
    <row r="239" spans="14:15" x14ac:dyDescent="0.2">
      <c r="N239" s="16"/>
      <c r="O239" s="16"/>
    </row>
    <row r="240" spans="14:15" x14ac:dyDescent="0.2">
      <c r="N240" s="16"/>
      <c r="O240" s="16"/>
    </row>
    <row r="241" spans="14:15" x14ac:dyDescent="0.2">
      <c r="N241" s="16"/>
      <c r="O241" s="16"/>
    </row>
    <row r="242" spans="14:15" x14ac:dyDescent="0.2">
      <c r="N242" s="16"/>
      <c r="O242" s="16"/>
    </row>
    <row r="243" spans="14:15" x14ac:dyDescent="0.2">
      <c r="N243" s="16"/>
      <c r="O243" s="16"/>
    </row>
    <row r="244" spans="14:15" x14ac:dyDescent="0.2">
      <c r="N244" s="16"/>
      <c r="O244" s="16"/>
    </row>
    <row r="245" spans="14:15" x14ac:dyDescent="0.2">
      <c r="N245" s="16"/>
      <c r="O245" s="16"/>
    </row>
    <row r="246" spans="14:15" x14ac:dyDescent="0.2">
      <c r="N246" s="16"/>
      <c r="O246" s="16"/>
    </row>
    <row r="247" spans="14:15" x14ac:dyDescent="0.2">
      <c r="N247" s="16"/>
      <c r="O247" s="16"/>
    </row>
    <row r="248" spans="14:15" x14ac:dyDescent="0.2">
      <c r="N248" s="16"/>
      <c r="O248" s="16"/>
    </row>
    <row r="249" spans="14:15" x14ac:dyDescent="0.2">
      <c r="N249" s="16"/>
      <c r="O249" s="16"/>
    </row>
    <row r="250" spans="14:15" x14ac:dyDescent="0.2">
      <c r="N250" s="16"/>
      <c r="O250" s="16"/>
    </row>
    <row r="251" spans="14:15" x14ac:dyDescent="0.2">
      <c r="N251" s="16"/>
      <c r="O251" s="16"/>
    </row>
    <row r="252" spans="14:15" x14ac:dyDescent="0.2">
      <c r="N252" s="16"/>
      <c r="O252" s="16"/>
    </row>
    <row r="253" spans="14:15" x14ac:dyDescent="0.2">
      <c r="N253" s="16"/>
      <c r="O253" s="16"/>
    </row>
    <row r="254" spans="14:15" x14ac:dyDescent="0.2">
      <c r="N254" s="16"/>
      <c r="O254" s="16"/>
    </row>
    <row r="255" spans="14:15" x14ac:dyDescent="0.2">
      <c r="N255" s="16"/>
      <c r="O255" s="16"/>
    </row>
    <row r="256" spans="14:15" x14ac:dyDescent="0.2">
      <c r="N256" s="16"/>
      <c r="O256" s="16"/>
    </row>
    <row r="257" spans="14:15" x14ac:dyDescent="0.2">
      <c r="N257" s="16"/>
      <c r="O257" s="16"/>
    </row>
    <row r="258" spans="14:15" x14ac:dyDescent="0.2">
      <c r="N258" s="16"/>
      <c r="O258" s="16"/>
    </row>
    <row r="259" spans="14:15" x14ac:dyDescent="0.2">
      <c r="N259" s="16"/>
      <c r="O259" s="16"/>
    </row>
    <row r="260" spans="14:15" x14ac:dyDescent="0.2">
      <c r="N260" s="16"/>
      <c r="O260" s="16"/>
    </row>
    <row r="261" spans="14:15" x14ac:dyDescent="0.2">
      <c r="N261" s="16"/>
      <c r="O261" s="16"/>
    </row>
    <row r="262" spans="14:15" x14ac:dyDescent="0.2">
      <c r="N262" s="16"/>
      <c r="O262" s="16"/>
    </row>
    <row r="263" spans="14:15" x14ac:dyDescent="0.2">
      <c r="N263" s="16"/>
      <c r="O263" s="16"/>
    </row>
    <row r="264" spans="14:15" x14ac:dyDescent="0.2">
      <c r="N264" s="16"/>
      <c r="O264" s="16"/>
    </row>
    <row r="265" spans="14:15" x14ac:dyDescent="0.2">
      <c r="N265" s="16"/>
      <c r="O265" s="16"/>
    </row>
    <row r="266" spans="14:15" x14ac:dyDescent="0.2">
      <c r="N266" s="16"/>
      <c r="O266" s="16"/>
    </row>
    <row r="267" spans="14:15" x14ac:dyDescent="0.2">
      <c r="N267" s="16"/>
      <c r="O267" s="16"/>
    </row>
    <row r="268" spans="14:15" x14ac:dyDescent="0.2">
      <c r="N268" s="16"/>
      <c r="O268" s="16"/>
    </row>
    <row r="269" spans="14:15" x14ac:dyDescent="0.2">
      <c r="N269" s="16"/>
      <c r="O269" s="16"/>
    </row>
    <row r="270" spans="14:15" x14ac:dyDescent="0.2">
      <c r="N270" s="16"/>
      <c r="O270" s="16"/>
    </row>
    <row r="271" spans="14:15" x14ac:dyDescent="0.2">
      <c r="N271" s="16"/>
      <c r="O271" s="16"/>
    </row>
    <row r="272" spans="14:15" x14ac:dyDescent="0.2">
      <c r="N272" s="16"/>
      <c r="O272" s="16"/>
    </row>
    <row r="273" spans="14:15" x14ac:dyDescent="0.2">
      <c r="N273" s="16"/>
      <c r="O273" s="16"/>
    </row>
    <row r="274" spans="14:15" x14ac:dyDescent="0.2">
      <c r="N274" s="16"/>
      <c r="O274" s="16"/>
    </row>
    <row r="275" spans="14:15" x14ac:dyDescent="0.2">
      <c r="N275" s="16"/>
      <c r="O275" s="16"/>
    </row>
    <row r="276" spans="14:15" x14ac:dyDescent="0.2">
      <c r="N276" s="16"/>
      <c r="O276" s="16"/>
    </row>
    <row r="277" spans="14:15" x14ac:dyDescent="0.2">
      <c r="N277" s="16"/>
      <c r="O277" s="16"/>
    </row>
    <row r="278" spans="14:15" x14ac:dyDescent="0.2">
      <c r="N278" s="16"/>
      <c r="O278" s="16"/>
    </row>
    <row r="279" spans="14:15" x14ac:dyDescent="0.2">
      <c r="N279" s="16"/>
      <c r="O279" s="16"/>
    </row>
    <row r="280" spans="14:15" x14ac:dyDescent="0.2">
      <c r="N280" s="16"/>
      <c r="O280" s="16"/>
    </row>
    <row r="281" spans="14:15" x14ac:dyDescent="0.2">
      <c r="N281" s="16"/>
      <c r="O281" s="16"/>
    </row>
    <row r="282" spans="14:15" x14ac:dyDescent="0.2">
      <c r="N282" s="16"/>
      <c r="O282" s="16"/>
    </row>
    <row r="283" spans="14:15" x14ac:dyDescent="0.2">
      <c r="N283" s="16"/>
      <c r="O283" s="16"/>
    </row>
    <row r="284" spans="14:15" x14ac:dyDescent="0.2">
      <c r="N284" s="16"/>
      <c r="O284" s="16"/>
    </row>
    <row r="285" spans="14:15" x14ac:dyDescent="0.2">
      <c r="N285" s="16"/>
      <c r="O285" s="16"/>
    </row>
    <row r="286" spans="14:15" x14ac:dyDescent="0.2">
      <c r="N286" s="16"/>
      <c r="O286" s="16"/>
    </row>
    <row r="287" spans="14:15" x14ac:dyDescent="0.2">
      <c r="N287" s="16"/>
      <c r="O287" s="16"/>
    </row>
    <row r="288" spans="14:15" x14ac:dyDescent="0.2">
      <c r="N288" s="16"/>
      <c r="O288" s="16"/>
    </row>
    <row r="289" spans="14:15" x14ac:dyDescent="0.2">
      <c r="N289" s="16"/>
      <c r="O289" s="16"/>
    </row>
    <row r="290" spans="14:15" x14ac:dyDescent="0.2">
      <c r="N290" s="16"/>
      <c r="O290" s="16"/>
    </row>
    <row r="291" spans="14:15" x14ac:dyDescent="0.2">
      <c r="N291" s="16"/>
      <c r="O291" s="16"/>
    </row>
    <row r="292" spans="14:15" x14ac:dyDescent="0.2">
      <c r="N292" s="16"/>
      <c r="O292" s="16"/>
    </row>
    <row r="293" spans="14:15" x14ac:dyDescent="0.2">
      <c r="N293" s="16"/>
      <c r="O293" s="16"/>
    </row>
    <row r="294" spans="14:15" x14ac:dyDescent="0.2">
      <c r="N294" s="16"/>
      <c r="O294" s="16"/>
    </row>
    <row r="295" spans="14:15" x14ac:dyDescent="0.2">
      <c r="N295" s="16"/>
      <c r="O295" s="16"/>
    </row>
    <row r="296" spans="14:15" x14ac:dyDescent="0.2">
      <c r="N296" s="16"/>
      <c r="O296" s="16"/>
    </row>
    <row r="297" spans="14:15" x14ac:dyDescent="0.2">
      <c r="N297" s="16"/>
      <c r="O297" s="16"/>
    </row>
    <row r="298" spans="14:15" x14ac:dyDescent="0.2">
      <c r="N298" s="16"/>
      <c r="O298" s="16"/>
    </row>
    <row r="299" spans="14:15" x14ac:dyDescent="0.2">
      <c r="N299" s="16"/>
      <c r="O299" s="16"/>
    </row>
    <row r="300" spans="14:15" x14ac:dyDescent="0.2">
      <c r="N300" s="16"/>
      <c r="O300" s="16"/>
    </row>
    <row r="301" spans="14:15" x14ac:dyDescent="0.2">
      <c r="N301" s="16"/>
      <c r="O301" s="16"/>
    </row>
    <row r="302" spans="14:15" x14ac:dyDescent="0.2">
      <c r="N302" s="16"/>
      <c r="O302" s="16"/>
    </row>
    <row r="303" spans="14:15" x14ac:dyDescent="0.2">
      <c r="N303" s="16"/>
      <c r="O303" s="16"/>
    </row>
    <row r="304" spans="14:15" x14ac:dyDescent="0.2">
      <c r="N304" s="16"/>
      <c r="O304" s="16"/>
    </row>
    <row r="305" spans="14:15" x14ac:dyDescent="0.2">
      <c r="N305" s="16"/>
      <c r="O305" s="16"/>
    </row>
    <row r="306" spans="14:15" x14ac:dyDescent="0.2">
      <c r="N306" s="16"/>
      <c r="O306" s="16"/>
    </row>
    <row r="307" spans="14:15" x14ac:dyDescent="0.2">
      <c r="N307" s="16"/>
      <c r="O307" s="16"/>
    </row>
    <row r="308" spans="14:15" x14ac:dyDescent="0.2">
      <c r="N308" s="16"/>
      <c r="O308" s="16"/>
    </row>
    <row r="309" spans="14:15" x14ac:dyDescent="0.2">
      <c r="N309" s="16"/>
      <c r="O309" s="16"/>
    </row>
    <row r="310" spans="14:15" x14ac:dyDescent="0.2">
      <c r="N310" s="16"/>
      <c r="O310" s="16"/>
    </row>
    <row r="311" spans="14:15" x14ac:dyDescent="0.2">
      <c r="N311" s="16"/>
      <c r="O311" s="16"/>
    </row>
    <row r="312" spans="14:15" x14ac:dyDescent="0.2">
      <c r="N312" s="16"/>
      <c r="O312" s="16"/>
    </row>
    <row r="313" spans="14:15" x14ac:dyDescent="0.2">
      <c r="N313" s="16"/>
      <c r="O313" s="16"/>
    </row>
    <row r="314" spans="14:15" x14ac:dyDescent="0.2">
      <c r="N314" s="16"/>
      <c r="O314" s="16"/>
    </row>
    <row r="315" spans="14:15" x14ac:dyDescent="0.2">
      <c r="N315" s="16"/>
      <c r="O315" s="16"/>
    </row>
    <row r="316" spans="14:15" x14ac:dyDescent="0.2">
      <c r="N316" s="16"/>
      <c r="O316" s="16"/>
    </row>
    <row r="317" spans="14:15" x14ac:dyDescent="0.2">
      <c r="N317" s="16"/>
      <c r="O317" s="16"/>
    </row>
    <row r="318" spans="14:15" x14ac:dyDescent="0.2">
      <c r="N318" s="16"/>
      <c r="O318" s="16"/>
    </row>
    <row r="319" spans="14:15" x14ac:dyDescent="0.2">
      <c r="N319" s="16"/>
      <c r="O319" s="16"/>
    </row>
    <row r="320" spans="14:15" x14ac:dyDescent="0.2">
      <c r="N320" s="16"/>
      <c r="O320" s="16"/>
    </row>
    <row r="321" spans="14:15" x14ac:dyDescent="0.2">
      <c r="N321" s="16"/>
      <c r="O321" s="16"/>
    </row>
    <row r="322" spans="14:15" x14ac:dyDescent="0.2">
      <c r="N322" s="16"/>
      <c r="O322" s="16"/>
    </row>
    <row r="323" spans="14:15" x14ac:dyDescent="0.2">
      <c r="N323" s="16"/>
      <c r="O323" s="16"/>
    </row>
    <row r="324" spans="14:15" x14ac:dyDescent="0.2">
      <c r="N324" s="16"/>
      <c r="O324" s="16"/>
    </row>
    <row r="325" spans="14:15" x14ac:dyDescent="0.2">
      <c r="N325" s="16"/>
      <c r="O325" s="16"/>
    </row>
    <row r="326" spans="14:15" x14ac:dyDescent="0.2">
      <c r="N326" s="16"/>
      <c r="O326" s="16"/>
    </row>
    <row r="327" spans="14:15" x14ac:dyDescent="0.2">
      <c r="N327" s="16"/>
      <c r="O327" s="16"/>
    </row>
    <row r="328" spans="14:15" x14ac:dyDescent="0.2">
      <c r="N328" s="16"/>
      <c r="O328" s="16"/>
    </row>
    <row r="329" spans="14:15" x14ac:dyDescent="0.2">
      <c r="N329" s="16"/>
      <c r="O329" s="16"/>
    </row>
    <row r="330" spans="14:15" x14ac:dyDescent="0.2">
      <c r="N330" s="16"/>
      <c r="O330" s="16"/>
    </row>
    <row r="331" spans="14:15" x14ac:dyDescent="0.2">
      <c r="N331" s="16"/>
      <c r="O331" s="16"/>
    </row>
    <row r="332" spans="14:15" x14ac:dyDescent="0.2">
      <c r="N332" s="16"/>
      <c r="O332" s="16"/>
    </row>
    <row r="333" spans="14:15" x14ac:dyDescent="0.2">
      <c r="N333" s="16"/>
      <c r="O333" s="16"/>
    </row>
    <row r="334" spans="14:15" x14ac:dyDescent="0.2">
      <c r="N334" s="16"/>
      <c r="O334" s="16"/>
    </row>
    <row r="335" spans="14:15" x14ac:dyDescent="0.2">
      <c r="N335" s="16"/>
      <c r="O335" s="16"/>
    </row>
    <row r="336" spans="14:15" x14ac:dyDescent="0.2">
      <c r="N336" s="16"/>
      <c r="O336" s="16"/>
    </row>
    <row r="337" spans="14:15" x14ac:dyDescent="0.2">
      <c r="N337" s="16"/>
      <c r="O337" s="16"/>
    </row>
    <row r="338" spans="14:15" x14ac:dyDescent="0.2">
      <c r="N338" s="16"/>
      <c r="O338" s="16"/>
    </row>
    <row r="339" spans="14:15" x14ac:dyDescent="0.2">
      <c r="N339" s="16"/>
      <c r="O339" s="16"/>
    </row>
    <row r="340" spans="14:15" x14ac:dyDescent="0.2">
      <c r="N340" s="16"/>
      <c r="O340" s="16"/>
    </row>
    <row r="341" spans="14:15" x14ac:dyDescent="0.2">
      <c r="N341" s="16"/>
      <c r="O341" s="16"/>
    </row>
    <row r="342" spans="14:15" x14ac:dyDescent="0.2">
      <c r="N342" s="16"/>
      <c r="O342" s="16"/>
    </row>
    <row r="343" spans="14:15" x14ac:dyDescent="0.2">
      <c r="N343" s="16"/>
      <c r="O343" s="16"/>
    </row>
    <row r="344" spans="14:15" x14ac:dyDescent="0.2">
      <c r="N344" s="16"/>
      <c r="O344" s="16"/>
    </row>
    <row r="345" spans="14:15" x14ac:dyDescent="0.2">
      <c r="N345" s="16"/>
      <c r="O345" s="16"/>
    </row>
    <row r="346" spans="14:15" x14ac:dyDescent="0.2">
      <c r="N346" s="16"/>
      <c r="O346" s="16"/>
    </row>
    <row r="347" spans="14:15" x14ac:dyDescent="0.2">
      <c r="N347" s="16"/>
      <c r="O347" s="16"/>
    </row>
    <row r="348" spans="14:15" x14ac:dyDescent="0.2">
      <c r="N348" s="16"/>
      <c r="O348" s="16"/>
    </row>
    <row r="349" spans="14:15" x14ac:dyDescent="0.2">
      <c r="N349" s="16"/>
      <c r="O349" s="16"/>
    </row>
    <row r="350" spans="14:15" x14ac:dyDescent="0.2">
      <c r="N350" s="16"/>
      <c r="O350" s="16"/>
    </row>
    <row r="351" spans="14:15" x14ac:dyDescent="0.2">
      <c r="N351" s="16"/>
      <c r="O351" s="16"/>
    </row>
    <row r="352" spans="14:15" x14ac:dyDescent="0.2">
      <c r="N352" s="16"/>
      <c r="O352" s="16"/>
    </row>
    <row r="353" spans="14:15" x14ac:dyDescent="0.2">
      <c r="N353" s="16"/>
      <c r="O353" s="16"/>
    </row>
    <row r="354" spans="14:15" x14ac:dyDescent="0.2">
      <c r="N354" s="16"/>
      <c r="O354" s="16"/>
    </row>
    <row r="355" spans="14:15" x14ac:dyDescent="0.2">
      <c r="N355" s="16"/>
      <c r="O355" s="16"/>
    </row>
    <row r="356" spans="14:15" x14ac:dyDescent="0.2">
      <c r="N356" s="16"/>
      <c r="O356" s="16"/>
    </row>
    <row r="357" spans="14:15" x14ac:dyDescent="0.2">
      <c r="N357" s="16"/>
      <c r="O357" s="16"/>
    </row>
    <row r="358" spans="14:15" x14ac:dyDescent="0.2">
      <c r="N358" s="16"/>
      <c r="O358" s="16"/>
    </row>
    <row r="359" spans="14:15" x14ac:dyDescent="0.2">
      <c r="N359" s="16"/>
      <c r="O359" s="16"/>
    </row>
    <row r="360" spans="14:15" x14ac:dyDescent="0.2">
      <c r="N360" s="16"/>
      <c r="O360" s="16"/>
    </row>
    <row r="361" spans="14:15" x14ac:dyDescent="0.2">
      <c r="N361" s="16"/>
      <c r="O361" s="16"/>
    </row>
    <row r="362" spans="14:15" x14ac:dyDescent="0.2">
      <c r="N362" s="16"/>
      <c r="O362" s="16"/>
    </row>
    <row r="363" spans="14:15" x14ac:dyDescent="0.2">
      <c r="N363" s="16"/>
      <c r="O363" s="16"/>
    </row>
    <row r="364" spans="14:15" x14ac:dyDescent="0.2">
      <c r="N364" s="16"/>
      <c r="O364" s="16"/>
    </row>
    <row r="365" spans="14:15" x14ac:dyDescent="0.2">
      <c r="N365" s="16"/>
      <c r="O365" s="16"/>
    </row>
    <row r="366" spans="14:15" x14ac:dyDescent="0.2">
      <c r="N366" s="16"/>
      <c r="O366" s="16"/>
    </row>
    <row r="367" spans="14:15" x14ac:dyDescent="0.2">
      <c r="N367" s="16"/>
      <c r="O367" s="16"/>
    </row>
    <row r="368" spans="14:15" x14ac:dyDescent="0.2">
      <c r="N368" s="16"/>
      <c r="O368" s="16"/>
    </row>
    <row r="369" spans="14:15" x14ac:dyDescent="0.2">
      <c r="N369" s="16"/>
      <c r="O369" s="16"/>
    </row>
    <row r="370" spans="14:15" x14ac:dyDescent="0.2">
      <c r="N370" s="16"/>
      <c r="O370" s="16"/>
    </row>
    <row r="371" spans="14:15" x14ac:dyDescent="0.2">
      <c r="N371" s="16"/>
      <c r="O371" s="16"/>
    </row>
    <row r="372" spans="14:15" x14ac:dyDescent="0.2">
      <c r="N372" s="16"/>
      <c r="O372" s="16"/>
    </row>
    <row r="373" spans="14:15" x14ac:dyDescent="0.2">
      <c r="N373" s="16"/>
      <c r="O373" s="16"/>
    </row>
    <row r="374" spans="14:15" x14ac:dyDescent="0.2">
      <c r="N374" s="16"/>
      <c r="O374" s="16"/>
    </row>
    <row r="375" spans="14:15" x14ac:dyDescent="0.2">
      <c r="N375" s="16"/>
      <c r="O375" s="16"/>
    </row>
    <row r="376" spans="14:15" x14ac:dyDescent="0.2">
      <c r="N376" s="16"/>
      <c r="O376" s="16"/>
    </row>
    <row r="377" spans="14:15" x14ac:dyDescent="0.2">
      <c r="N377" s="16"/>
      <c r="O377" s="16"/>
    </row>
    <row r="378" spans="14:15" x14ac:dyDescent="0.2">
      <c r="N378" s="16"/>
      <c r="O378" s="16"/>
    </row>
    <row r="379" spans="14:15" x14ac:dyDescent="0.2">
      <c r="N379" s="16"/>
      <c r="O379" s="16"/>
    </row>
    <row r="380" spans="14:15" x14ac:dyDescent="0.2">
      <c r="N380" s="16"/>
      <c r="O380" s="16"/>
    </row>
    <row r="381" spans="14:15" x14ac:dyDescent="0.2">
      <c r="N381" s="16"/>
      <c r="O381" s="16"/>
    </row>
    <row r="382" spans="14:15" x14ac:dyDescent="0.2">
      <c r="N382" s="16"/>
      <c r="O382" s="16"/>
    </row>
    <row r="383" spans="14:15" x14ac:dyDescent="0.2">
      <c r="N383" s="16"/>
      <c r="O383" s="16"/>
    </row>
    <row r="384" spans="14:15" x14ac:dyDescent="0.2">
      <c r="N384" s="16"/>
      <c r="O384" s="16"/>
    </row>
    <row r="385" spans="14:15" x14ac:dyDescent="0.2">
      <c r="N385" s="16"/>
      <c r="O385" s="16"/>
    </row>
    <row r="386" spans="14:15" x14ac:dyDescent="0.2">
      <c r="N386" s="16"/>
      <c r="O386" s="16"/>
    </row>
    <row r="387" spans="14:15" x14ac:dyDescent="0.2">
      <c r="N387" s="16"/>
      <c r="O387" s="16"/>
    </row>
    <row r="388" spans="14:15" x14ac:dyDescent="0.2">
      <c r="N388" s="16"/>
      <c r="O388" s="16"/>
    </row>
    <row r="389" spans="14:15" x14ac:dyDescent="0.2">
      <c r="N389" s="16"/>
      <c r="O389" s="16"/>
    </row>
    <row r="390" spans="14:15" x14ac:dyDescent="0.2">
      <c r="N390" s="16"/>
      <c r="O390" s="16"/>
    </row>
    <row r="391" spans="14:15" x14ac:dyDescent="0.2">
      <c r="N391" s="16"/>
      <c r="O391" s="16"/>
    </row>
    <row r="392" spans="14:15" x14ac:dyDescent="0.2">
      <c r="N392" s="16"/>
      <c r="O392" s="16"/>
    </row>
    <row r="393" spans="14:15" x14ac:dyDescent="0.2">
      <c r="N393" s="16"/>
      <c r="O393" s="16"/>
    </row>
    <row r="394" spans="14:15" x14ac:dyDescent="0.2">
      <c r="N394" s="16"/>
      <c r="O394" s="16"/>
    </row>
    <row r="395" spans="14:15" x14ac:dyDescent="0.2">
      <c r="N395" s="16"/>
      <c r="O395" s="16"/>
    </row>
    <row r="396" spans="14:15" x14ac:dyDescent="0.2">
      <c r="N396" s="16"/>
      <c r="O396" s="16"/>
    </row>
    <row r="397" spans="14:15" x14ac:dyDescent="0.2">
      <c r="N397" s="16"/>
      <c r="O397" s="16"/>
    </row>
    <row r="398" spans="14:15" x14ac:dyDescent="0.2">
      <c r="N398" s="16"/>
      <c r="O398" s="16"/>
    </row>
    <row r="399" spans="14:15" x14ac:dyDescent="0.2">
      <c r="N399" s="16"/>
      <c r="O399" s="16"/>
    </row>
    <row r="400" spans="14:15" x14ac:dyDescent="0.2">
      <c r="N400" s="16"/>
      <c r="O400" s="16"/>
    </row>
    <row r="401" spans="14:15" x14ac:dyDescent="0.2">
      <c r="N401" s="16"/>
      <c r="O401" s="16"/>
    </row>
    <row r="402" spans="14:15" x14ac:dyDescent="0.2">
      <c r="N402" s="16"/>
      <c r="O402" s="16"/>
    </row>
    <row r="403" spans="14:15" x14ac:dyDescent="0.2">
      <c r="N403" s="16"/>
      <c r="O403" s="16"/>
    </row>
    <row r="404" spans="14:15" x14ac:dyDescent="0.2">
      <c r="N404" s="16"/>
      <c r="O404" s="16"/>
    </row>
    <row r="405" spans="14:15" x14ac:dyDescent="0.2">
      <c r="N405" s="16"/>
      <c r="O405" s="16"/>
    </row>
    <row r="406" spans="14:15" x14ac:dyDescent="0.2">
      <c r="N406" s="16"/>
      <c r="O406" s="16"/>
    </row>
    <row r="407" spans="14:15" x14ac:dyDescent="0.2">
      <c r="N407" s="16"/>
      <c r="O407" s="16"/>
    </row>
    <row r="408" spans="14:15" x14ac:dyDescent="0.2">
      <c r="N408" s="16"/>
      <c r="O408" s="16"/>
    </row>
    <row r="409" spans="14:15" x14ac:dyDescent="0.2">
      <c r="N409" s="16"/>
      <c r="O409" s="16"/>
    </row>
    <row r="410" spans="14:15" x14ac:dyDescent="0.2">
      <c r="N410" s="16"/>
      <c r="O410" s="16"/>
    </row>
    <row r="411" spans="14:15" x14ac:dyDescent="0.2">
      <c r="N411" s="16"/>
      <c r="O411" s="16"/>
    </row>
    <row r="412" spans="14:15" x14ac:dyDescent="0.2">
      <c r="N412" s="16"/>
      <c r="O412" s="16"/>
    </row>
    <row r="413" spans="14:15" x14ac:dyDescent="0.2">
      <c r="N413" s="16"/>
      <c r="O413" s="16"/>
    </row>
    <row r="414" spans="14:15" x14ac:dyDescent="0.2">
      <c r="N414" s="16"/>
      <c r="O414" s="16"/>
    </row>
    <row r="415" spans="14:15" x14ac:dyDescent="0.2">
      <c r="N415" s="16"/>
      <c r="O415" s="16"/>
    </row>
    <row r="416" spans="14:15" x14ac:dyDescent="0.2">
      <c r="N416" s="16"/>
      <c r="O416" s="16"/>
    </row>
    <row r="417" spans="14:15" x14ac:dyDescent="0.2">
      <c r="N417" s="16"/>
      <c r="O417" s="16"/>
    </row>
    <row r="418" spans="14:15" x14ac:dyDescent="0.2">
      <c r="N418" s="16"/>
      <c r="O418" s="16"/>
    </row>
    <row r="419" spans="14:15" x14ac:dyDescent="0.2">
      <c r="N419" s="16"/>
      <c r="O419" s="16"/>
    </row>
    <row r="420" spans="14:15" x14ac:dyDescent="0.2">
      <c r="N420" s="16"/>
      <c r="O420" s="16"/>
    </row>
    <row r="421" spans="14:15" x14ac:dyDescent="0.2">
      <c r="N421" s="16"/>
      <c r="O421" s="16"/>
    </row>
    <row r="422" spans="14:15" x14ac:dyDescent="0.2">
      <c r="N422" s="16"/>
      <c r="O422" s="16"/>
    </row>
    <row r="423" spans="14:15" x14ac:dyDescent="0.2">
      <c r="N423" s="16"/>
      <c r="O423" s="16"/>
    </row>
    <row r="424" spans="14:15" x14ac:dyDescent="0.2">
      <c r="N424" s="16"/>
      <c r="O424" s="16"/>
    </row>
    <row r="425" spans="14:15" x14ac:dyDescent="0.2">
      <c r="N425" s="16"/>
      <c r="O425" s="16"/>
    </row>
    <row r="426" spans="14:15" x14ac:dyDescent="0.2">
      <c r="N426" s="16"/>
      <c r="O426" s="16"/>
    </row>
    <row r="427" spans="14:15" x14ac:dyDescent="0.2">
      <c r="N427" s="16"/>
      <c r="O427" s="16"/>
    </row>
    <row r="428" spans="14:15" x14ac:dyDescent="0.2">
      <c r="N428" s="16"/>
      <c r="O428" s="16"/>
    </row>
    <row r="429" spans="14:15" x14ac:dyDescent="0.2">
      <c r="N429" s="16"/>
      <c r="O429" s="16"/>
    </row>
    <row r="430" spans="14:15" x14ac:dyDescent="0.2">
      <c r="N430" s="16"/>
      <c r="O430" s="16"/>
    </row>
    <row r="431" spans="14:15" x14ac:dyDescent="0.2">
      <c r="N431" s="16"/>
      <c r="O431" s="16"/>
    </row>
    <row r="432" spans="14:15" x14ac:dyDescent="0.2">
      <c r="N432" s="16"/>
      <c r="O432" s="16"/>
    </row>
    <row r="433" spans="14:15" x14ac:dyDescent="0.2">
      <c r="N433" s="16"/>
      <c r="O433" s="16"/>
    </row>
    <row r="434" spans="14:15" x14ac:dyDescent="0.2">
      <c r="N434" s="16"/>
      <c r="O434" s="16"/>
    </row>
    <row r="435" spans="14:15" x14ac:dyDescent="0.2">
      <c r="N435" s="16"/>
      <c r="O435" s="16"/>
    </row>
    <row r="436" spans="14:15" x14ac:dyDescent="0.2">
      <c r="N436" s="16"/>
      <c r="O436" s="16"/>
    </row>
    <row r="437" spans="14:15" x14ac:dyDescent="0.2">
      <c r="N437" s="16"/>
      <c r="O437" s="16"/>
    </row>
    <row r="438" spans="14:15" x14ac:dyDescent="0.2">
      <c r="N438" s="16"/>
      <c r="O438" s="16"/>
    </row>
    <row r="439" spans="14:15" x14ac:dyDescent="0.2">
      <c r="N439" s="16"/>
      <c r="O439" s="16"/>
    </row>
    <row r="440" spans="14:15" x14ac:dyDescent="0.2">
      <c r="N440" s="16"/>
      <c r="O440" s="16"/>
    </row>
    <row r="441" spans="14:15" x14ac:dyDescent="0.2">
      <c r="N441" s="16"/>
      <c r="O441" s="16"/>
    </row>
    <row r="442" spans="14:15" x14ac:dyDescent="0.2">
      <c r="N442" s="16"/>
      <c r="O442" s="16"/>
    </row>
    <row r="443" spans="14:15" x14ac:dyDescent="0.2">
      <c r="N443" s="16"/>
      <c r="O443" s="16"/>
    </row>
    <row r="444" spans="14:15" x14ac:dyDescent="0.2">
      <c r="N444" s="16"/>
      <c r="O444" s="16"/>
    </row>
    <row r="445" spans="14:15" x14ac:dyDescent="0.2">
      <c r="N445" s="16"/>
      <c r="O445" s="16"/>
    </row>
    <row r="446" spans="14:15" x14ac:dyDescent="0.2">
      <c r="N446" s="16"/>
      <c r="O446" s="16"/>
    </row>
    <row r="447" spans="14:15" x14ac:dyDescent="0.2">
      <c r="N447" s="16"/>
      <c r="O447" s="16"/>
    </row>
    <row r="448" spans="14:15" x14ac:dyDescent="0.2">
      <c r="N448" s="16"/>
      <c r="O448" s="16"/>
    </row>
    <row r="449" spans="14:15" x14ac:dyDescent="0.2">
      <c r="N449" s="16"/>
      <c r="O449" s="16"/>
    </row>
    <row r="450" spans="14:15" x14ac:dyDescent="0.2">
      <c r="N450" s="16"/>
      <c r="O450" s="16"/>
    </row>
    <row r="451" spans="14:15" x14ac:dyDescent="0.2">
      <c r="N451" s="16"/>
      <c r="O451" s="16"/>
    </row>
    <row r="452" spans="14:15" x14ac:dyDescent="0.2">
      <c r="N452" s="16"/>
      <c r="O452" s="16"/>
    </row>
    <row r="453" spans="14:15" x14ac:dyDescent="0.2">
      <c r="N453" s="16"/>
      <c r="O453" s="16"/>
    </row>
    <row r="454" spans="14:15" x14ac:dyDescent="0.2">
      <c r="N454" s="16"/>
      <c r="O454" s="16"/>
    </row>
    <row r="455" spans="14:15" x14ac:dyDescent="0.2">
      <c r="N455" s="16"/>
      <c r="O455" s="16"/>
    </row>
    <row r="456" spans="14:15" x14ac:dyDescent="0.2">
      <c r="N456" s="16"/>
      <c r="O456" s="16"/>
    </row>
    <row r="457" spans="14:15" x14ac:dyDescent="0.2">
      <c r="N457" s="16"/>
      <c r="O457" s="16"/>
    </row>
    <row r="458" spans="14:15" x14ac:dyDescent="0.2">
      <c r="N458" s="16"/>
      <c r="O458" s="16"/>
    </row>
    <row r="459" spans="14:15" x14ac:dyDescent="0.2">
      <c r="N459" s="16"/>
      <c r="O459" s="16"/>
    </row>
    <row r="460" spans="14:15" x14ac:dyDescent="0.2">
      <c r="N460" s="16"/>
      <c r="O460" s="16"/>
    </row>
    <row r="461" spans="14:15" x14ac:dyDescent="0.2">
      <c r="N461" s="16"/>
      <c r="O461" s="16"/>
    </row>
    <row r="462" spans="14:15" x14ac:dyDescent="0.2">
      <c r="N462" s="16"/>
      <c r="O462" s="16"/>
    </row>
    <row r="463" spans="14:15" x14ac:dyDescent="0.2">
      <c r="N463" s="16"/>
      <c r="O463" s="16"/>
    </row>
    <row r="464" spans="14:15" x14ac:dyDescent="0.2">
      <c r="N464" s="16"/>
      <c r="O464" s="16"/>
    </row>
    <row r="465" spans="14:15" x14ac:dyDescent="0.2">
      <c r="N465" s="16"/>
      <c r="O465" s="16"/>
    </row>
    <row r="466" spans="14:15" x14ac:dyDescent="0.2">
      <c r="N466" s="16"/>
      <c r="O466" s="16"/>
    </row>
    <row r="467" spans="14:15" x14ac:dyDescent="0.2">
      <c r="N467" s="16"/>
      <c r="O467" s="16"/>
    </row>
    <row r="468" spans="14:15" x14ac:dyDescent="0.2">
      <c r="N468" s="16"/>
      <c r="O468" s="16"/>
    </row>
    <row r="469" spans="14:15" x14ac:dyDescent="0.2">
      <c r="N469" s="16"/>
      <c r="O469" s="16"/>
    </row>
    <row r="470" spans="14:15" x14ac:dyDescent="0.2">
      <c r="N470" s="16"/>
      <c r="O470" s="16"/>
    </row>
    <row r="471" spans="14:15" x14ac:dyDescent="0.2">
      <c r="N471" s="16"/>
      <c r="O471" s="16"/>
    </row>
    <row r="472" spans="14:15" x14ac:dyDescent="0.2">
      <c r="N472" s="16"/>
      <c r="O472" s="16"/>
    </row>
    <row r="473" spans="14:15" x14ac:dyDescent="0.2">
      <c r="N473" s="16"/>
      <c r="O473" s="16"/>
    </row>
    <row r="474" spans="14:15" x14ac:dyDescent="0.2">
      <c r="N474" s="16"/>
      <c r="O474" s="16"/>
    </row>
    <row r="475" spans="14:15" x14ac:dyDescent="0.2">
      <c r="N475" s="16"/>
      <c r="O475" s="16"/>
    </row>
    <row r="476" spans="14:15" x14ac:dyDescent="0.2">
      <c r="N476" s="16"/>
      <c r="O476" s="16"/>
    </row>
    <row r="477" spans="14:15" x14ac:dyDescent="0.2">
      <c r="N477" s="16"/>
      <c r="O477" s="16"/>
    </row>
    <row r="478" spans="14:15" x14ac:dyDescent="0.2">
      <c r="N478" s="16"/>
      <c r="O478" s="16"/>
    </row>
    <row r="479" spans="14:15" x14ac:dyDescent="0.2">
      <c r="N479" s="16"/>
      <c r="O479" s="16"/>
    </row>
    <row r="480" spans="14:15" x14ac:dyDescent="0.2">
      <c r="N480" s="16"/>
      <c r="O480" s="16"/>
    </row>
    <row r="481" spans="14:15" x14ac:dyDescent="0.2">
      <c r="N481" s="16"/>
      <c r="O481" s="16"/>
    </row>
    <row r="482" spans="14:15" x14ac:dyDescent="0.2">
      <c r="N482" s="16"/>
      <c r="O482" s="16"/>
    </row>
    <row r="483" spans="14:15" x14ac:dyDescent="0.2">
      <c r="N483" s="16"/>
      <c r="O483" s="16"/>
    </row>
    <row r="484" spans="14:15" x14ac:dyDescent="0.2">
      <c r="N484" s="16"/>
      <c r="O484" s="16"/>
    </row>
    <row r="485" spans="14:15" x14ac:dyDescent="0.2">
      <c r="N485" s="16"/>
      <c r="O485" s="16"/>
    </row>
    <row r="486" spans="14:15" x14ac:dyDescent="0.2">
      <c r="N486" s="16"/>
      <c r="O486" s="16"/>
    </row>
    <row r="487" spans="14:15" x14ac:dyDescent="0.2">
      <c r="N487" s="16"/>
      <c r="O487" s="16"/>
    </row>
    <row r="488" spans="14:15" x14ac:dyDescent="0.2">
      <c r="N488" s="16"/>
      <c r="O488" s="16"/>
    </row>
    <row r="489" spans="14:15" x14ac:dyDescent="0.2">
      <c r="N489" s="16"/>
      <c r="O489" s="16"/>
    </row>
    <row r="490" spans="14:15" x14ac:dyDescent="0.2">
      <c r="N490" s="16"/>
      <c r="O490" s="16"/>
    </row>
    <row r="491" spans="14:15" x14ac:dyDescent="0.2">
      <c r="N491" s="16"/>
      <c r="O491" s="16"/>
    </row>
    <row r="492" spans="14:15" x14ac:dyDescent="0.2">
      <c r="N492" s="16"/>
      <c r="O492" s="16"/>
    </row>
    <row r="493" spans="14:15" x14ac:dyDescent="0.2">
      <c r="N493" s="16"/>
      <c r="O493" s="16"/>
    </row>
    <row r="494" spans="14:15" x14ac:dyDescent="0.2">
      <c r="N494" s="16"/>
      <c r="O494" s="16"/>
    </row>
    <row r="495" spans="14:15" x14ac:dyDescent="0.2">
      <c r="N495" s="16"/>
      <c r="O495" s="16"/>
    </row>
    <row r="496" spans="14:15" x14ac:dyDescent="0.2">
      <c r="N496" s="16"/>
      <c r="O496" s="16"/>
    </row>
    <row r="497" spans="14:15" x14ac:dyDescent="0.2">
      <c r="N497" s="16"/>
      <c r="O497" s="16"/>
    </row>
    <row r="498" spans="14:15" x14ac:dyDescent="0.2">
      <c r="N498" s="16"/>
      <c r="O498" s="16"/>
    </row>
    <row r="499" spans="14:15" x14ac:dyDescent="0.2">
      <c r="N499" s="16"/>
      <c r="O499" s="16"/>
    </row>
    <row r="500" spans="14:15" x14ac:dyDescent="0.2">
      <c r="N500" s="16"/>
      <c r="O500" s="16"/>
    </row>
    <row r="501" spans="14:15" x14ac:dyDescent="0.2">
      <c r="N501" s="16"/>
      <c r="O501" s="16"/>
    </row>
    <row r="502" spans="14:15" x14ac:dyDescent="0.2">
      <c r="N502" s="16"/>
      <c r="O502" s="16"/>
    </row>
    <row r="503" spans="14:15" x14ac:dyDescent="0.2">
      <c r="N503" s="16"/>
      <c r="O503" s="16"/>
    </row>
    <row r="504" spans="14:15" x14ac:dyDescent="0.2">
      <c r="N504" s="16"/>
      <c r="O504" s="16"/>
    </row>
    <row r="505" spans="14:15" x14ac:dyDescent="0.2">
      <c r="N505" s="16"/>
      <c r="O505" s="16"/>
    </row>
    <row r="506" spans="14:15" x14ac:dyDescent="0.2">
      <c r="N506" s="16"/>
      <c r="O506" s="16"/>
    </row>
    <row r="507" spans="14:15" x14ac:dyDescent="0.2">
      <c r="N507" s="16"/>
      <c r="O507" s="16"/>
    </row>
    <row r="508" spans="14:15" x14ac:dyDescent="0.2">
      <c r="N508" s="16"/>
      <c r="O508" s="16"/>
    </row>
    <row r="509" spans="14:15" x14ac:dyDescent="0.2">
      <c r="N509" s="16"/>
      <c r="O509" s="16"/>
    </row>
    <row r="510" spans="14:15" x14ac:dyDescent="0.2">
      <c r="N510" s="16"/>
      <c r="O510" s="16"/>
    </row>
    <row r="511" spans="14:15" x14ac:dyDescent="0.2">
      <c r="N511" s="16"/>
      <c r="O511" s="16"/>
    </row>
    <row r="512" spans="14:15" x14ac:dyDescent="0.2">
      <c r="N512" s="16"/>
      <c r="O512" s="16"/>
    </row>
    <row r="513" spans="14:15" x14ac:dyDescent="0.2">
      <c r="N513" s="16"/>
      <c r="O513" s="16"/>
    </row>
    <row r="514" spans="14:15" x14ac:dyDescent="0.2">
      <c r="N514" s="16"/>
      <c r="O514" s="16"/>
    </row>
    <row r="515" spans="14:15" x14ac:dyDescent="0.2">
      <c r="N515" s="16"/>
      <c r="O515" s="16"/>
    </row>
    <row r="516" spans="14:15" x14ac:dyDescent="0.2">
      <c r="N516" s="16"/>
      <c r="O516" s="16"/>
    </row>
    <row r="517" spans="14:15" x14ac:dyDescent="0.2">
      <c r="N517" s="16"/>
      <c r="O517" s="16"/>
    </row>
    <row r="518" spans="14:15" x14ac:dyDescent="0.2">
      <c r="N518" s="16"/>
      <c r="O518" s="16"/>
    </row>
    <row r="519" spans="14:15" x14ac:dyDescent="0.2">
      <c r="N519" s="16"/>
      <c r="O519" s="16"/>
    </row>
    <row r="520" spans="14:15" x14ac:dyDescent="0.2">
      <c r="N520" s="16"/>
      <c r="O520" s="16"/>
    </row>
    <row r="521" spans="14:15" x14ac:dyDescent="0.2">
      <c r="N521" s="16"/>
      <c r="O521" s="16"/>
    </row>
    <row r="522" spans="14:15" x14ac:dyDescent="0.2">
      <c r="N522" s="16"/>
      <c r="O522" s="16"/>
    </row>
    <row r="523" spans="14:15" x14ac:dyDescent="0.2">
      <c r="N523" s="16"/>
      <c r="O523" s="16"/>
    </row>
    <row r="524" spans="14:15" x14ac:dyDescent="0.2">
      <c r="N524" s="16"/>
      <c r="O524" s="16"/>
    </row>
    <row r="525" spans="14:15" x14ac:dyDescent="0.2">
      <c r="N525" s="16"/>
      <c r="O525" s="16"/>
    </row>
    <row r="526" spans="14:15" x14ac:dyDescent="0.2">
      <c r="N526" s="16"/>
      <c r="O526" s="16"/>
    </row>
    <row r="527" spans="14:15" x14ac:dyDescent="0.2">
      <c r="N527" s="16"/>
      <c r="O527" s="16"/>
    </row>
    <row r="528" spans="14:15" x14ac:dyDescent="0.2">
      <c r="N528" s="16"/>
      <c r="O528" s="16"/>
    </row>
    <row r="529" spans="14:15" x14ac:dyDescent="0.2">
      <c r="N529" s="16"/>
      <c r="O529" s="16"/>
    </row>
    <row r="530" spans="14:15" x14ac:dyDescent="0.2">
      <c r="N530" s="16"/>
      <c r="O530" s="16"/>
    </row>
    <row r="531" spans="14:15" x14ac:dyDescent="0.2">
      <c r="N531" s="16"/>
      <c r="O531" s="16"/>
    </row>
    <row r="532" spans="14:15" x14ac:dyDescent="0.2">
      <c r="N532" s="16"/>
      <c r="O532" s="16"/>
    </row>
    <row r="533" spans="14:15" x14ac:dyDescent="0.2">
      <c r="N533" s="16"/>
      <c r="O533" s="16"/>
    </row>
    <row r="534" spans="14:15" x14ac:dyDescent="0.2">
      <c r="N534" s="16"/>
      <c r="O534" s="16"/>
    </row>
    <row r="535" spans="14:15" x14ac:dyDescent="0.2">
      <c r="N535" s="16"/>
      <c r="O535" s="16"/>
    </row>
    <row r="536" spans="14:15" x14ac:dyDescent="0.2">
      <c r="N536" s="16"/>
      <c r="O536" s="16"/>
    </row>
    <row r="537" spans="14:15" x14ac:dyDescent="0.2">
      <c r="N537" s="16"/>
      <c r="O537" s="16"/>
    </row>
    <row r="538" spans="14:15" x14ac:dyDescent="0.2">
      <c r="N538" s="16"/>
      <c r="O538" s="16"/>
    </row>
    <row r="539" spans="14:15" x14ac:dyDescent="0.2">
      <c r="N539" s="16"/>
      <c r="O539" s="16"/>
    </row>
    <row r="540" spans="14:15" x14ac:dyDescent="0.2">
      <c r="N540" s="16"/>
      <c r="O540" s="16"/>
    </row>
    <row r="541" spans="14:15" x14ac:dyDescent="0.2">
      <c r="N541" s="16"/>
      <c r="O541" s="16"/>
    </row>
    <row r="542" spans="14:15" x14ac:dyDescent="0.2">
      <c r="N542" s="16"/>
      <c r="O542" s="16"/>
    </row>
    <row r="543" spans="14:15" x14ac:dyDescent="0.2">
      <c r="N543" s="16"/>
      <c r="O543" s="16"/>
    </row>
    <row r="544" spans="14:15" x14ac:dyDescent="0.2">
      <c r="N544" s="16"/>
      <c r="O544" s="16"/>
    </row>
    <row r="545" spans="14:15" x14ac:dyDescent="0.2">
      <c r="N545" s="16"/>
      <c r="O545" s="16"/>
    </row>
    <row r="546" spans="14:15" x14ac:dyDescent="0.2">
      <c r="N546" s="16"/>
      <c r="O546" s="16"/>
    </row>
    <row r="547" spans="14:15" x14ac:dyDescent="0.2">
      <c r="N547" s="16"/>
      <c r="O547" s="16"/>
    </row>
    <row r="548" spans="14:15" x14ac:dyDescent="0.2">
      <c r="N548" s="16"/>
      <c r="O548" s="16"/>
    </row>
    <row r="549" spans="14:15" x14ac:dyDescent="0.2">
      <c r="N549" s="16"/>
      <c r="O549" s="16"/>
    </row>
    <row r="550" spans="14:15" x14ac:dyDescent="0.2">
      <c r="N550" s="16"/>
      <c r="O550" s="16"/>
    </row>
    <row r="551" spans="14:15" x14ac:dyDescent="0.2">
      <c r="N551" s="16"/>
      <c r="O551" s="16"/>
    </row>
    <row r="552" spans="14:15" x14ac:dyDescent="0.2">
      <c r="N552" s="16"/>
      <c r="O552" s="16"/>
    </row>
    <row r="553" spans="14:15" x14ac:dyDescent="0.2">
      <c r="N553" s="16"/>
      <c r="O553" s="16"/>
    </row>
    <row r="554" spans="14:15" x14ac:dyDescent="0.2">
      <c r="N554" s="16"/>
      <c r="O554" s="16"/>
    </row>
    <row r="555" spans="14:15" x14ac:dyDescent="0.2">
      <c r="N555" s="16"/>
      <c r="O555" s="16"/>
    </row>
    <row r="556" spans="14:15" x14ac:dyDescent="0.2">
      <c r="N556" s="16"/>
      <c r="O556" s="16"/>
    </row>
    <row r="557" spans="14:15" x14ac:dyDescent="0.2">
      <c r="N557" s="16"/>
      <c r="O557" s="16"/>
    </row>
    <row r="558" spans="14:15" x14ac:dyDescent="0.2">
      <c r="N558" s="16"/>
      <c r="O558" s="16"/>
    </row>
    <row r="559" spans="14:15" x14ac:dyDescent="0.2">
      <c r="N559" s="16"/>
      <c r="O559" s="16"/>
    </row>
    <row r="560" spans="14:15" x14ac:dyDescent="0.2">
      <c r="N560" s="16"/>
      <c r="O560" s="16"/>
    </row>
    <row r="561" spans="14:15" x14ac:dyDescent="0.2">
      <c r="N561" s="16"/>
      <c r="O561" s="16"/>
    </row>
    <row r="562" spans="14:15" x14ac:dyDescent="0.2">
      <c r="N562" s="16"/>
      <c r="O562" s="16"/>
    </row>
    <row r="563" spans="14:15" x14ac:dyDescent="0.2">
      <c r="N563" s="16"/>
      <c r="O563" s="16"/>
    </row>
    <row r="564" spans="14:15" x14ac:dyDescent="0.2">
      <c r="N564" s="16"/>
      <c r="O564" s="16"/>
    </row>
    <row r="565" spans="14:15" x14ac:dyDescent="0.2">
      <c r="N565" s="16"/>
      <c r="O565" s="16"/>
    </row>
    <row r="566" spans="14:15" x14ac:dyDescent="0.2">
      <c r="N566" s="16"/>
      <c r="O566" s="16"/>
    </row>
    <row r="567" spans="14:15" x14ac:dyDescent="0.2">
      <c r="N567" s="16"/>
      <c r="O567" s="16"/>
    </row>
    <row r="568" spans="14:15" x14ac:dyDescent="0.2">
      <c r="N568" s="16"/>
      <c r="O568" s="16"/>
    </row>
    <row r="569" spans="14:15" x14ac:dyDescent="0.2">
      <c r="N569" s="16"/>
      <c r="O569" s="16"/>
    </row>
    <row r="570" spans="14:15" x14ac:dyDescent="0.2">
      <c r="N570" s="16"/>
      <c r="O570" s="16"/>
    </row>
    <row r="571" spans="14:15" x14ac:dyDescent="0.2">
      <c r="N571" s="16"/>
      <c r="O571" s="16"/>
    </row>
    <row r="572" spans="14:15" x14ac:dyDescent="0.2">
      <c r="N572" s="16"/>
      <c r="O572" s="16"/>
    </row>
    <row r="573" spans="14:15" x14ac:dyDescent="0.2">
      <c r="N573" s="16"/>
      <c r="O573" s="16"/>
    </row>
  </sheetData>
  <autoFilter ref="A4:S34" xr:uid="{00000000-0009-0000-0000-000004000000}">
    <sortState xmlns:xlrd2="http://schemas.microsoft.com/office/spreadsheetml/2017/richdata2" ref="A5:Y34">
      <sortCondition ref="S4"/>
    </sortState>
  </autoFilter>
  <sortState xmlns:xlrd2="http://schemas.microsoft.com/office/spreadsheetml/2017/richdata2" ref="A5:V34">
    <sortCondition descending="1" ref="M5:M34"/>
  </sortState>
  <mergeCells count="12">
    <mergeCell ref="G1:H2"/>
    <mergeCell ref="I1:I2"/>
    <mergeCell ref="S1:S2"/>
    <mergeCell ref="P1:R2"/>
    <mergeCell ref="N1:N3"/>
    <mergeCell ref="J1:L2"/>
    <mergeCell ref="M1:M2"/>
    <mergeCell ref="B1:B2"/>
    <mergeCell ref="A1:A2"/>
    <mergeCell ref="C1:C2"/>
    <mergeCell ref="D1:E2"/>
    <mergeCell ref="F1:F2"/>
  </mergeCells>
  <phoneticPr fontId="0" type="noConversion"/>
  <conditionalFormatting sqref="A5 N5:S18 A6:B10 B11 A11:A14 A15:B17 A18:A23 P24:S32 A27 N27:N31 A28:B28 A29:A31 A33 N33:S34 A34:B34 A35:M90 P35:S90 N35:N96">
    <cfRule type="expression" dxfId="99" priority="24" stopIfTrue="1">
      <formula>$A5=$A$1</formula>
    </cfRule>
  </conditionalFormatting>
  <conditionalFormatting sqref="B5 C5:M23 B12:B14 B18 B20:B21 B23:B24 A24 C24:O24 A25:O25 A26 C26:O26 B26:B27 C27:M31 B29:B33 A32 C32:O32 C33:M34">
    <cfRule type="expression" dxfId="98" priority="28">
      <formula>$A5=$A$1</formula>
    </cfRule>
  </conditionalFormatting>
  <conditionalFormatting sqref="B22 N22 P22:S22">
    <cfRule type="expression" dxfId="97" priority="25" stopIfTrue="1">
      <formula>$A24=$A$1</formula>
    </cfRule>
  </conditionalFormatting>
  <conditionalFormatting sqref="P5:S90">
    <cfRule type="expression" dxfId="96" priority="31" stopIfTrue="1">
      <formula>$M5&lt;&gt;""</formula>
    </cfRule>
  </conditionalFormatting>
  <conditionalFormatting sqref="P19:S19 B19 N19">
    <cfRule type="expression" dxfId="95" priority="257" stopIfTrue="1">
      <formula>$A22=$A$1</formula>
    </cfRule>
  </conditionalFormatting>
  <conditionalFormatting sqref="P20:S20 N20">
    <cfRule type="expression" dxfId="94" priority="231" stopIfTrue="1">
      <formula>$A24=$A$1</formula>
    </cfRule>
  </conditionalFormatting>
  <conditionalFormatting sqref="P21:S21 N21">
    <cfRule type="expression" dxfId="93" priority="259" stopIfTrue="1">
      <formula>$A26=$A$1</formula>
    </cfRule>
  </conditionalFormatting>
  <conditionalFormatting sqref="P23:S23 N23">
    <cfRule type="expression" dxfId="92" priority="235" stopIfTrue="1">
      <formula>$A29=$A$1</formula>
    </cfRule>
  </conditionalFormatting>
  <pageMargins left="0.25" right="0.25" top="0.18" bottom="0.47" header="7.0000000000000007E-2" footer="0.4921259845"/>
  <pageSetup scale="8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pageSetUpPr fitToPage="1"/>
  </sheetPr>
  <dimension ref="A1:V135"/>
  <sheetViews>
    <sheetView zoomScaleNormal="100" zoomScaleSheetLayoutView="40" workbookViewId="0">
      <pane xSplit="1" ySplit="3" topLeftCell="B8" activePane="bottomRight" state="frozen"/>
      <selection activeCell="R1" sqref="R1:U2"/>
      <selection pane="topRight" activeCell="R1" sqref="R1:U2"/>
      <selection pane="bottomLeft" activeCell="R1" sqref="R1:U2"/>
      <selection pane="bottomRight" activeCell="F22" sqref="F22"/>
    </sheetView>
  </sheetViews>
  <sheetFormatPr baseColWidth="10" defaultRowHeight="15" x14ac:dyDescent="0.2"/>
  <cols>
    <col min="1" max="1" width="6.28515625" customWidth="1"/>
    <col min="2" max="2" width="30.85546875" customWidth="1"/>
    <col min="3" max="4" width="5.7109375" customWidth="1"/>
    <col min="5" max="5" width="5.85546875" customWidth="1"/>
    <col min="6" max="12" width="5.7109375" customWidth="1"/>
    <col min="13" max="13" width="6.42578125" bestFit="1" customWidth="1"/>
    <col min="14" max="14" width="21.28515625" style="1" customWidth="1"/>
    <col min="15" max="15" width="2.5703125" style="1" hidden="1" customWidth="1"/>
    <col min="16" max="16" width="3.85546875" customWidth="1"/>
    <col min="17" max="18" width="3.7109375" customWidth="1"/>
    <col min="19" max="19" width="4.140625" customWidth="1"/>
    <col min="20" max="20" width="15.5703125" hidden="1" customWidth="1"/>
  </cols>
  <sheetData>
    <row r="1" spans="1:22" ht="15.75" customHeight="1" thickTop="1" x14ac:dyDescent="0.2">
      <c r="A1" s="291" t="str">
        <f>IF(ISNA(VLOOKUP("x",Légende!$G$3:$I$30,2,FALSE)),"AAA",VLOOKUP("x",Légende!$G$3:$I$30,2,FALSE))</f>
        <v>AAA</v>
      </c>
      <c r="B1" s="281" t="s">
        <v>75</v>
      </c>
      <c r="C1" s="281" t="s">
        <v>9</v>
      </c>
      <c r="D1" s="275" t="s">
        <v>365</v>
      </c>
      <c r="E1" s="277"/>
      <c r="F1" s="281" t="s">
        <v>11</v>
      </c>
      <c r="G1" s="275" t="s">
        <v>386</v>
      </c>
      <c r="H1" s="277"/>
      <c r="I1" s="281" t="s">
        <v>13</v>
      </c>
      <c r="J1" s="281" t="s">
        <v>14</v>
      </c>
      <c r="K1" s="281"/>
      <c r="L1" s="281"/>
      <c r="M1" s="293">
        <f>SUM(M5:M989)</f>
        <v>1200</v>
      </c>
      <c r="N1" s="281" t="s">
        <v>42</v>
      </c>
      <c r="P1" s="275" t="s">
        <v>170</v>
      </c>
      <c r="Q1" s="276"/>
      <c r="R1" s="277"/>
      <c r="S1" s="273" t="str">
        <f>IF(COUNTIF(A5:A131,A1)=0,"",COUNTIF(A5:A131,A1))</f>
        <v/>
      </c>
    </row>
    <row r="2" spans="1:22" ht="15.75" customHeight="1" thickBot="1" x14ac:dyDescent="0.25">
      <c r="A2" s="291"/>
      <c r="B2" s="282"/>
      <c r="C2" s="286"/>
      <c r="D2" s="278"/>
      <c r="E2" s="280"/>
      <c r="F2" s="286"/>
      <c r="G2" s="278"/>
      <c r="H2" s="280"/>
      <c r="I2" s="286"/>
      <c r="J2" s="282"/>
      <c r="K2" s="282"/>
      <c r="L2" s="282"/>
      <c r="M2" s="294"/>
      <c r="N2" s="282"/>
      <c r="P2" s="278"/>
      <c r="Q2" s="279"/>
      <c r="R2" s="280"/>
      <c r="S2" s="274"/>
    </row>
    <row r="3" spans="1:22" ht="16.5" thickBot="1" x14ac:dyDescent="0.3">
      <c r="A3" s="39" t="s">
        <v>91</v>
      </c>
      <c r="B3" s="196" t="s">
        <v>0</v>
      </c>
      <c r="C3" s="197" t="s">
        <v>1</v>
      </c>
      <c r="D3" s="198" t="s">
        <v>2</v>
      </c>
      <c r="E3" s="199" t="s">
        <v>3</v>
      </c>
      <c r="F3" s="197" t="s">
        <v>1</v>
      </c>
      <c r="G3" s="198" t="s">
        <v>2</v>
      </c>
      <c r="H3" s="199" t="s">
        <v>3</v>
      </c>
      <c r="I3" s="197" t="s">
        <v>1</v>
      </c>
      <c r="J3" s="200" t="s">
        <v>1</v>
      </c>
      <c r="K3" s="198" t="s">
        <v>2</v>
      </c>
      <c r="L3" s="199" t="s">
        <v>3</v>
      </c>
      <c r="M3" s="202" t="s">
        <v>4</v>
      </c>
      <c r="N3" s="286" t="s">
        <v>42</v>
      </c>
      <c r="O3" s="32"/>
      <c r="P3" s="192" t="s">
        <v>1</v>
      </c>
      <c r="Q3" s="193" t="s">
        <v>2</v>
      </c>
      <c r="R3" s="194" t="s">
        <v>3</v>
      </c>
      <c r="S3" s="195" t="s">
        <v>4</v>
      </c>
    </row>
    <row r="4" spans="1:22" ht="15.75" x14ac:dyDescent="0.25">
      <c r="B4" s="26"/>
      <c r="C4" s="182"/>
      <c r="D4" s="27"/>
      <c r="E4" s="27"/>
      <c r="F4" s="182"/>
      <c r="G4" s="27"/>
      <c r="H4" s="27"/>
      <c r="I4" s="182"/>
      <c r="J4" s="28"/>
      <c r="K4" s="28"/>
      <c r="L4" s="28"/>
      <c r="M4" s="28"/>
      <c r="N4" s="15"/>
      <c r="O4" s="15"/>
    </row>
    <row r="5" spans="1:22" ht="15.75" x14ac:dyDescent="0.25">
      <c r="A5" s="33" t="s">
        <v>86</v>
      </c>
      <c r="B5" s="56" t="s">
        <v>548</v>
      </c>
      <c r="C5" s="180">
        <v>60</v>
      </c>
      <c r="D5" s="178"/>
      <c r="E5" s="180"/>
      <c r="F5" s="180"/>
      <c r="G5" s="178"/>
      <c r="H5" s="180"/>
      <c r="I5" s="180"/>
      <c r="J5" s="71">
        <f t="shared" ref="J5:J46" si="0">SUM(C5)+F5+I5</f>
        <v>60</v>
      </c>
      <c r="K5" s="71">
        <f t="shared" ref="K5:K46" si="1">SUM(D5)+G5</f>
        <v>0</v>
      </c>
      <c r="L5" s="71">
        <f t="shared" ref="L5:L46" si="2">SUM(E5)+H5</f>
        <v>0</v>
      </c>
      <c r="M5" s="70">
        <f t="shared" ref="M5:M46" si="3">SUM(J5)+K5+L5</f>
        <v>60</v>
      </c>
      <c r="N5" s="103" t="str">
        <f>IF(ISNA(VLOOKUP(A5,Légende!$H:$J,3,FALSE)),"",VLOOKUP(A5,Légende!$H:$J,3,FALSE))</f>
        <v>SÉM. SHERBROOKE</v>
      </c>
      <c r="O5" s="15"/>
      <c r="P5" s="39">
        <f>IF(OR($J5="",$J5=0),"",RANK($J5,$J$5:$J$112,0))</f>
        <v>1</v>
      </c>
      <c r="Q5" s="39" t="str">
        <f>IF(OR($K5="",$K5=0),"",RANK($K5,$K$5:$K$112,0))</f>
        <v/>
      </c>
      <c r="R5" s="39" t="str">
        <f>IF(OR($L5="",$L5=0),"",RANK($L5,$L$5:$L$112,0))</f>
        <v/>
      </c>
      <c r="S5" s="39">
        <f>IF(OR($M5="",$M5=0),"",RANK($M5,$M$5:$M$112,0))</f>
        <v>1</v>
      </c>
      <c r="T5" s="112" t="str">
        <f>IF(ISBLANK(A5),"",IF(ISNA(VLOOKUP(VLOOKUP($A5,Légende!$H:$J,3,FALSE),NOM_CM1,1,FALSE)),"AJOUTER L'ÉCOLE DANS LA SECTION 1",""))</f>
        <v/>
      </c>
      <c r="U5" s="112"/>
      <c r="V5" t="str">
        <f>IF(N5=VLOOKUP(N5,Estrie!$N$24:$N$40,1,FALSE),"OK","ATTENTION")</f>
        <v>OK</v>
      </c>
    </row>
    <row r="6" spans="1:22" ht="15.75" x14ac:dyDescent="0.25">
      <c r="A6" s="33" t="s">
        <v>374</v>
      </c>
      <c r="B6" s="97" t="s">
        <v>597</v>
      </c>
      <c r="C6" s="180">
        <v>57</v>
      </c>
      <c r="D6" s="178"/>
      <c r="E6" s="180"/>
      <c r="F6" s="180"/>
      <c r="G6" s="178"/>
      <c r="H6" s="180"/>
      <c r="I6" s="180"/>
      <c r="J6" s="71">
        <f t="shared" si="0"/>
        <v>57</v>
      </c>
      <c r="K6" s="71">
        <f t="shared" si="1"/>
        <v>0</v>
      </c>
      <c r="L6" s="71">
        <f t="shared" si="2"/>
        <v>0</v>
      </c>
      <c r="M6" s="70">
        <f t="shared" si="3"/>
        <v>57</v>
      </c>
      <c r="N6" s="103" t="str">
        <f>IF(ISNA(VLOOKUP(A6,Légende!$H:$J,3,FALSE)),"",VLOOKUP(A6,Légende!$H:$J,3,FALSE))</f>
        <v>MONTCALM</v>
      </c>
      <c r="O6" s="15"/>
      <c r="P6" s="39">
        <f>IF(OR($J6="",$J6=0),"",RANK($J6,$J$5:$J$112,0))</f>
        <v>2</v>
      </c>
      <c r="Q6" s="39" t="str">
        <f>IF(OR($K6="",$K6=0),"",RANK($K6,$K$5:$K$112,0))</f>
        <v/>
      </c>
      <c r="R6" s="39" t="str">
        <f>IF(OR($L6="",$L6=0),"",RANK($L6,$L$5:$L$112,0))</f>
        <v/>
      </c>
      <c r="S6" s="39">
        <f>IF(OR($M6="",$M6=0),"",RANK($M6,$M$5:$M$112,0))</f>
        <v>2</v>
      </c>
      <c r="T6" s="112" t="str">
        <f>IF(ISBLANK(A6),"",IF(ISNA(VLOOKUP(VLOOKUP($A6,Légende!$H:$J,3,FALSE),NOM_CM1,1,FALSE)),"AJOUTER L'ÉCOLE DANS LA SECTION 1",""))</f>
        <v/>
      </c>
      <c r="U6" s="112"/>
      <c r="V6" t="str">
        <f>IF(N6=VLOOKUP(N6,Estrie!$N$24:$N$40,1,FALSE),"OK","ATTENTION")</f>
        <v>OK</v>
      </c>
    </row>
    <row r="7" spans="1:22" ht="15.75" x14ac:dyDescent="0.25">
      <c r="A7" s="96" t="s">
        <v>89</v>
      </c>
      <c r="B7" s="97" t="s">
        <v>492</v>
      </c>
      <c r="C7" s="180">
        <v>54</v>
      </c>
      <c r="D7" s="178"/>
      <c r="E7" s="180"/>
      <c r="F7" s="180"/>
      <c r="G7" s="178"/>
      <c r="H7" s="180"/>
      <c r="I7" s="180"/>
      <c r="J7" s="71">
        <f t="shared" si="0"/>
        <v>54</v>
      </c>
      <c r="K7" s="71">
        <f t="shared" si="1"/>
        <v>0</v>
      </c>
      <c r="L7" s="71">
        <f t="shared" si="2"/>
        <v>0</v>
      </c>
      <c r="M7" s="70">
        <f t="shared" si="3"/>
        <v>54</v>
      </c>
      <c r="N7" s="103" t="str">
        <f>IF(ISNA(VLOOKUP(A7,Légende!$H:$J,3,FALSE)),"",VLOOKUP(A7,Légende!$H:$J,3,FALSE))</f>
        <v>LE SALÉSIEN</v>
      </c>
      <c r="O7" s="15"/>
      <c r="P7" s="39">
        <f>IF(OR($J7="",$J7=0),"",RANK($J7,$J$5:$J$134,0))</f>
        <v>3</v>
      </c>
      <c r="Q7" s="39" t="str">
        <f>IF(OR($K7="",$K7=0),"",RANK($K7,$K$5:$K$134,0))</f>
        <v/>
      </c>
      <c r="R7" s="39" t="str">
        <f>IF(OR($L7="",$L7=0),"",RANK($L7,$L$5:$L$134,0))</f>
        <v/>
      </c>
      <c r="S7" s="39">
        <f>IF(OR($M7="",$M7=0),"",RANK($M7,$M$5:$M$134,0))</f>
        <v>3</v>
      </c>
      <c r="T7" s="112" t="str">
        <f>IF(ISBLANK(A7),"",IF(ISNA(VLOOKUP(VLOOKUP($A7,Légende!$H:$J,3,FALSE),NOM_BF1,1,FALSE)),"AJOUTER L'ÉCOLE DANS LA SECTION 1",""))</f>
        <v>AJOUTER L'ÉCOLE DANS LA SECTION 1</v>
      </c>
      <c r="V7" t="str">
        <f>IF(N7=VLOOKUP(N7,Estrie!$P$6:$P$22,1,FALSE),"OK","ATTENTION")</f>
        <v>OK</v>
      </c>
    </row>
    <row r="8" spans="1:22" ht="15.75" x14ac:dyDescent="0.25">
      <c r="A8" s="33" t="s">
        <v>374</v>
      </c>
      <c r="B8" s="97" t="s">
        <v>450</v>
      </c>
      <c r="C8" s="212">
        <v>51</v>
      </c>
      <c r="D8" s="213"/>
      <c r="E8" s="212"/>
      <c r="F8" s="212"/>
      <c r="G8" s="213"/>
      <c r="H8" s="212"/>
      <c r="I8" s="212"/>
      <c r="J8" s="226">
        <f t="shared" si="0"/>
        <v>51</v>
      </c>
      <c r="K8" s="226">
        <f t="shared" si="1"/>
        <v>0</v>
      </c>
      <c r="L8" s="226">
        <f t="shared" si="2"/>
        <v>0</v>
      </c>
      <c r="M8" s="6">
        <f t="shared" si="3"/>
        <v>51</v>
      </c>
      <c r="N8" s="103" t="str">
        <f>IF(ISNA(VLOOKUP(A8,Légende!$H:$J,3,FALSE)),"",VLOOKUP(A8,Légende!$H:$J,3,FALSE))</f>
        <v>MONTCALM</v>
      </c>
      <c r="O8" s="15"/>
      <c r="P8" s="39">
        <f t="shared" ref="P8:P15" si="4">IF(OR($J8="",$J8=0),"",RANK($J8,$J$5:$J$112,0))</f>
        <v>4</v>
      </c>
      <c r="Q8" s="39" t="str">
        <f t="shared" ref="Q8:Q15" si="5">IF(OR($K8="",$K8=0),"",RANK($K8,$K$5:$K$112,0))</f>
        <v/>
      </c>
      <c r="R8" s="39" t="str">
        <f t="shared" ref="R8:R15" si="6">IF(OR($L8="",$L8=0),"",RANK($L8,$L$5:$L$112,0))</f>
        <v/>
      </c>
      <c r="S8" s="39">
        <f t="shared" ref="S8:S15" si="7">IF(OR($M8="",$M8=0),"",RANK($M8,$M$5:$M$112,0))</f>
        <v>4</v>
      </c>
      <c r="T8" s="112" t="str">
        <f>IF(ISBLANK(A8),"",IF(ISNA(VLOOKUP(VLOOKUP($A8,Légende!$H:$J,3,FALSE),NOM_CM1,1,FALSE)),"AJOUTER L'ÉCOLE DANS LA SECTION 1",""))</f>
        <v/>
      </c>
      <c r="U8" s="112"/>
      <c r="V8" t="str">
        <f>IF(N8=VLOOKUP(N8,Estrie!$N$24:$N$40,1,FALSE),"OK","ATTENTION")</f>
        <v>OK</v>
      </c>
    </row>
    <row r="9" spans="1:22" ht="15.75" x14ac:dyDescent="0.25">
      <c r="A9" s="33" t="s">
        <v>98</v>
      </c>
      <c r="B9" s="97" t="s">
        <v>389</v>
      </c>
      <c r="C9" s="212">
        <v>51</v>
      </c>
      <c r="D9" s="213"/>
      <c r="E9" s="212"/>
      <c r="F9" s="212"/>
      <c r="G9" s="213"/>
      <c r="H9" s="212"/>
      <c r="I9" s="212"/>
      <c r="J9" s="226">
        <f t="shared" si="0"/>
        <v>51</v>
      </c>
      <c r="K9" s="226">
        <f t="shared" si="1"/>
        <v>0</v>
      </c>
      <c r="L9" s="226">
        <f t="shared" si="2"/>
        <v>0</v>
      </c>
      <c r="M9" s="6">
        <f t="shared" si="3"/>
        <v>51</v>
      </c>
      <c r="N9" s="103" t="str">
        <f>IF(ISNA(VLOOKUP(A9,Légende!$H:$J,3,FALSE)),"",VLOOKUP(A9,Légende!$H:$J,3,FALSE))</f>
        <v>LA FRONTALIÈRE</v>
      </c>
      <c r="O9" s="15"/>
      <c r="P9" s="39">
        <f t="shared" si="4"/>
        <v>4</v>
      </c>
      <c r="Q9" s="39" t="str">
        <f t="shared" si="5"/>
        <v/>
      </c>
      <c r="R9" s="39" t="str">
        <f t="shared" si="6"/>
        <v/>
      </c>
      <c r="S9" s="39">
        <f t="shared" si="7"/>
        <v>4</v>
      </c>
      <c r="T9" s="112" t="str">
        <f>IF(ISBLANK(A9),"",IF(ISNA(VLOOKUP(VLOOKUP($A9,Légende!$H:$J,3,FALSE),NOM_CM1,1,FALSE)),"AJOUTER L'ÉCOLE DANS LA SECTION 1",""))</f>
        <v/>
      </c>
      <c r="U9" s="112"/>
      <c r="V9" t="str">
        <f>IF(N9=VLOOKUP(N9,Estrie!$N$24:$N$40,1,FALSE),"OK","ATTENTION")</f>
        <v>OK</v>
      </c>
    </row>
    <row r="10" spans="1:22" ht="15.75" x14ac:dyDescent="0.25">
      <c r="A10" s="33" t="s">
        <v>23</v>
      </c>
      <c r="B10" s="56" t="s">
        <v>387</v>
      </c>
      <c r="C10" s="212">
        <v>51</v>
      </c>
      <c r="D10" s="213"/>
      <c r="E10" s="212"/>
      <c r="F10" s="212"/>
      <c r="G10" s="213"/>
      <c r="H10" s="212"/>
      <c r="I10" s="212"/>
      <c r="J10" s="71">
        <f t="shared" si="0"/>
        <v>51</v>
      </c>
      <c r="K10" s="71">
        <f t="shared" si="1"/>
        <v>0</v>
      </c>
      <c r="L10" s="71">
        <f t="shared" si="2"/>
        <v>0</v>
      </c>
      <c r="M10" s="70">
        <f t="shared" si="3"/>
        <v>51</v>
      </c>
      <c r="N10" s="103" t="str">
        <f>IF(ISNA(VLOOKUP(A10,Légende!$H:$J,3,FALSE)),"",VLOOKUP(A10,Légende!$H:$J,3,FALSE))</f>
        <v>DU PHARE</v>
      </c>
      <c r="O10" s="15"/>
      <c r="P10" s="39">
        <f t="shared" si="4"/>
        <v>4</v>
      </c>
      <c r="Q10" s="39" t="str">
        <f t="shared" si="5"/>
        <v/>
      </c>
      <c r="R10" s="39" t="str">
        <f t="shared" si="6"/>
        <v/>
      </c>
      <c r="S10" s="39">
        <f t="shared" si="7"/>
        <v>4</v>
      </c>
      <c r="T10" s="112"/>
      <c r="U10" s="112"/>
      <c r="V10" t="str">
        <f>IF(N10=VLOOKUP(N10,Estrie!$N$24:$N$40,1,FALSE),"OK","ATTENTION")</f>
        <v>OK</v>
      </c>
    </row>
    <row r="11" spans="1:22" ht="15.75" x14ac:dyDescent="0.25">
      <c r="A11" s="33" t="s">
        <v>86</v>
      </c>
      <c r="B11" s="97" t="s">
        <v>485</v>
      </c>
      <c r="C11" s="212">
        <v>48</v>
      </c>
      <c r="D11" s="213"/>
      <c r="E11" s="212"/>
      <c r="F11" s="212"/>
      <c r="G11" s="213"/>
      <c r="H11" s="212"/>
      <c r="I11" s="212"/>
      <c r="J11" s="71">
        <f t="shared" si="0"/>
        <v>48</v>
      </c>
      <c r="K11" s="71">
        <f t="shared" si="1"/>
        <v>0</v>
      </c>
      <c r="L11" s="71">
        <f t="shared" si="2"/>
        <v>0</v>
      </c>
      <c r="M11" s="70">
        <f t="shared" si="3"/>
        <v>48</v>
      </c>
      <c r="N11" s="103" t="str">
        <f>IF(ISNA(VLOOKUP(A11,Légende!$H:$J,3,FALSE)),"",VLOOKUP(A11,Légende!$H:$J,3,FALSE))</f>
        <v>SÉM. SHERBROOKE</v>
      </c>
      <c r="O11" s="15"/>
      <c r="P11" s="39">
        <f t="shared" si="4"/>
        <v>7</v>
      </c>
      <c r="Q11" s="39" t="str">
        <f t="shared" si="5"/>
        <v/>
      </c>
      <c r="R11" s="39" t="str">
        <f t="shared" si="6"/>
        <v/>
      </c>
      <c r="S11" s="39">
        <f t="shared" si="7"/>
        <v>7</v>
      </c>
      <c r="T11" s="112" t="str">
        <f>IF(ISBLANK(A11),"",IF(ISNA(VLOOKUP(VLOOKUP($A11,Légende!$H:$J,3,FALSE),NOM_CM1,1,FALSE)),"AJOUTER L'ÉCOLE DANS LA SECTION 1",""))</f>
        <v/>
      </c>
      <c r="U11" s="112"/>
      <c r="V11" t="str">
        <f>IF(N11=VLOOKUP(N11,Estrie!$N$24:$N$40,1,FALSE),"OK","ATTENTION")</f>
        <v>OK</v>
      </c>
    </row>
    <row r="12" spans="1:22" ht="16.5" thickBot="1" x14ac:dyDescent="0.3">
      <c r="A12" s="33" t="s">
        <v>149</v>
      </c>
      <c r="B12" s="119" t="s">
        <v>560</v>
      </c>
      <c r="C12" s="242">
        <v>48</v>
      </c>
      <c r="D12" s="248"/>
      <c r="E12" s="242"/>
      <c r="F12" s="242"/>
      <c r="G12" s="248"/>
      <c r="H12" s="242"/>
      <c r="I12" s="242"/>
      <c r="J12" s="246">
        <f t="shared" si="0"/>
        <v>48</v>
      </c>
      <c r="K12" s="246">
        <f t="shared" si="1"/>
        <v>0</v>
      </c>
      <c r="L12" s="246">
        <f t="shared" si="2"/>
        <v>0</v>
      </c>
      <c r="M12" s="247">
        <f t="shared" si="3"/>
        <v>48</v>
      </c>
      <c r="N12" s="103" t="str">
        <f>IF(ISNA(VLOOKUP(A12,Légende!$H:$J,3,FALSE)),"",VLOOKUP(A12,Légende!$H:$J,3,FALSE))</f>
        <v>DU TOURNESOL</v>
      </c>
      <c r="O12" s="15"/>
      <c r="P12" s="39">
        <f t="shared" si="4"/>
        <v>7</v>
      </c>
      <c r="Q12" s="39" t="str">
        <f t="shared" si="5"/>
        <v/>
      </c>
      <c r="R12" s="39" t="str">
        <f t="shared" si="6"/>
        <v/>
      </c>
      <c r="S12" s="39">
        <f t="shared" si="7"/>
        <v>7</v>
      </c>
      <c r="T12" s="112" t="str">
        <f>IF(ISBLANK(A12),"",IF(ISNA(VLOOKUP(VLOOKUP($A12,Légende!$H:$J,3,FALSE),NOM_CM1,1,FALSE)),"AJOUTER L'ÉCOLE DANS LA SECTION 1",""))</f>
        <v/>
      </c>
      <c r="U12" s="112"/>
      <c r="V12" t="str">
        <f>IF(N12=VLOOKUP(N12,Estrie!$N$24:$N$40,1,FALSE),"OK","ATTENTION")</f>
        <v>OK</v>
      </c>
    </row>
    <row r="13" spans="1:22" ht="15.75" x14ac:dyDescent="0.25">
      <c r="A13" s="33" t="s">
        <v>98</v>
      </c>
      <c r="B13" s="97" t="s">
        <v>432</v>
      </c>
      <c r="C13" s="212">
        <v>45</v>
      </c>
      <c r="D13" s="213"/>
      <c r="E13" s="212"/>
      <c r="F13" s="212"/>
      <c r="G13" s="213"/>
      <c r="H13" s="212"/>
      <c r="I13" s="212"/>
      <c r="J13" s="226">
        <f t="shared" si="0"/>
        <v>45</v>
      </c>
      <c r="K13" s="226">
        <f t="shared" si="1"/>
        <v>0</v>
      </c>
      <c r="L13" s="226">
        <f t="shared" si="2"/>
        <v>0</v>
      </c>
      <c r="M13" s="6">
        <f t="shared" si="3"/>
        <v>45</v>
      </c>
      <c r="N13" s="103" t="str">
        <f>IF(ISNA(VLOOKUP(A13,Légende!$H:$J,3,FALSE)),"",VLOOKUP(A13,Légende!$H:$J,3,FALSE))</f>
        <v>LA FRONTALIÈRE</v>
      </c>
      <c r="O13" s="15"/>
      <c r="P13" s="39">
        <f t="shared" si="4"/>
        <v>9</v>
      </c>
      <c r="Q13" s="39" t="str">
        <f t="shared" si="5"/>
        <v/>
      </c>
      <c r="R13" s="39" t="str">
        <f t="shared" si="6"/>
        <v/>
      </c>
      <c r="S13" s="39">
        <f t="shared" si="7"/>
        <v>9</v>
      </c>
      <c r="T13" s="112" t="str">
        <f>IF(ISBLANK(A13),"",IF(ISNA(VLOOKUP(VLOOKUP($A13,Légende!$H:$J,3,FALSE),NOM_CM1,1,FALSE)),"AJOUTER L'ÉCOLE DANS LA SECTION 1",""))</f>
        <v/>
      </c>
      <c r="U13" s="112"/>
      <c r="V13" t="str">
        <f>IF(N13=VLOOKUP(N13,Estrie!$N$24:$N$40,1,FALSE),"OK","ATTENTION")</f>
        <v>OK</v>
      </c>
    </row>
    <row r="14" spans="1:22" ht="15.75" x14ac:dyDescent="0.25">
      <c r="A14" s="33" t="s">
        <v>86</v>
      </c>
      <c r="B14" s="56" t="s">
        <v>545</v>
      </c>
      <c r="C14" s="180">
        <v>42</v>
      </c>
      <c r="D14" s="178"/>
      <c r="E14" s="180"/>
      <c r="F14" s="180"/>
      <c r="G14" s="178"/>
      <c r="H14" s="180"/>
      <c r="I14" s="180"/>
      <c r="J14" s="71">
        <f t="shared" si="0"/>
        <v>42</v>
      </c>
      <c r="K14" s="71">
        <f t="shared" si="1"/>
        <v>0</v>
      </c>
      <c r="L14" s="71">
        <f t="shared" si="2"/>
        <v>0</v>
      </c>
      <c r="M14" s="70">
        <f t="shared" si="3"/>
        <v>42</v>
      </c>
      <c r="N14" s="103" t="str">
        <f>IF(ISNA(VLOOKUP(A14,Légende!$H:$J,3,FALSE)),"",VLOOKUP(A14,Légende!$H:$J,3,FALSE))</f>
        <v>SÉM. SHERBROOKE</v>
      </c>
      <c r="O14" s="15"/>
      <c r="P14" s="39">
        <f t="shared" si="4"/>
        <v>10</v>
      </c>
      <c r="Q14" s="39" t="str">
        <f t="shared" si="5"/>
        <v/>
      </c>
      <c r="R14" s="39" t="str">
        <f t="shared" si="6"/>
        <v/>
      </c>
      <c r="S14" s="39">
        <f t="shared" si="7"/>
        <v>10</v>
      </c>
      <c r="T14" s="112" t="str">
        <f>IF(ISBLANK(A14),"",IF(ISNA(VLOOKUP(VLOOKUP($A14,Légende!$H:$J,3,FALSE),NOM_CM1,1,FALSE)),"AJOUTER L'ÉCOLE DANS LA SECTION 1",""))</f>
        <v/>
      </c>
      <c r="U14" s="112"/>
      <c r="V14" t="str">
        <f>IF(N14=VLOOKUP(N14,Estrie!$N$24:$N$40,1,FALSE),"OK","ATTENTION")</f>
        <v>OK</v>
      </c>
    </row>
    <row r="15" spans="1:22" ht="15.75" x14ac:dyDescent="0.25">
      <c r="A15" s="33" t="s">
        <v>149</v>
      </c>
      <c r="B15" s="56" t="s">
        <v>529</v>
      </c>
      <c r="C15" s="180">
        <v>42</v>
      </c>
      <c r="D15" s="178"/>
      <c r="E15" s="180"/>
      <c r="F15" s="180"/>
      <c r="G15" s="178"/>
      <c r="H15" s="180"/>
      <c r="I15" s="180"/>
      <c r="J15" s="71">
        <f t="shared" si="0"/>
        <v>42</v>
      </c>
      <c r="K15" s="71">
        <f t="shared" si="1"/>
        <v>0</v>
      </c>
      <c r="L15" s="71">
        <f t="shared" si="2"/>
        <v>0</v>
      </c>
      <c r="M15" s="70">
        <f t="shared" si="3"/>
        <v>42</v>
      </c>
      <c r="N15" s="103" t="str">
        <f>IF(ISNA(VLOOKUP(A15,Légende!$H:$J,3,FALSE)),"",VLOOKUP(A15,Légende!$H:$J,3,FALSE))</f>
        <v>DU TOURNESOL</v>
      </c>
      <c r="O15" s="15"/>
      <c r="P15" s="39">
        <f t="shared" si="4"/>
        <v>10</v>
      </c>
      <c r="Q15" s="39" t="str">
        <f t="shared" si="5"/>
        <v/>
      </c>
      <c r="R15" s="39" t="str">
        <f t="shared" si="6"/>
        <v/>
      </c>
      <c r="S15" s="39">
        <f t="shared" si="7"/>
        <v>10</v>
      </c>
      <c r="T15" s="112" t="str">
        <f>IF(ISBLANK(A15),"",IF(ISNA(VLOOKUP(VLOOKUP($A15,Légende!$H:$J,3,FALSE),NOM_CM1,1,FALSE)),"AJOUTER L'ÉCOLE DANS LA SECTION 1",""))</f>
        <v/>
      </c>
      <c r="U15" s="112"/>
      <c r="V15" t="str">
        <f>IF(N15=VLOOKUP(N15,Estrie!$N$24:$N$40,1,FALSE),"OK","ATTENTION")</f>
        <v>OK</v>
      </c>
    </row>
    <row r="16" spans="1:22" ht="15.75" x14ac:dyDescent="0.25">
      <c r="A16" s="96" t="s">
        <v>89</v>
      </c>
      <c r="B16" s="97" t="s">
        <v>650</v>
      </c>
      <c r="C16" s="180">
        <v>40</v>
      </c>
      <c r="D16" s="178"/>
      <c r="E16" s="180"/>
      <c r="F16" s="180"/>
      <c r="G16" s="178"/>
      <c r="H16" s="180"/>
      <c r="I16" s="180"/>
      <c r="J16" s="71">
        <f t="shared" si="0"/>
        <v>40</v>
      </c>
      <c r="K16" s="71">
        <f t="shared" si="1"/>
        <v>0</v>
      </c>
      <c r="L16" s="71">
        <f t="shared" si="2"/>
        <v>0</v>
      </c>
      <c r="M16" s="70">
        <f t="shared" si="3"/>
        <v>40</v>
      </c>
      <c r="N16" s="103" t="str">
        <f>IF(ISNA(VLOOKUP(A16,Légende!$H:$J,3,FALSE)),"",VLOOKUP(A16,Légende!$H:$J,3,FALSE))</f>
        <v>LE SALÉSIEN</v>
      </c>
      <c r="O16" s="15"/>
      <c r="P16" s="39">
        <f>IF(OR($J16="",$J16=0),"",RANK($J16,$J$5:$J$134,0))</f>
        <v>12</v>
      </c>
      <c r="Q16" s="39" t="str">
        <f>IF(OR($K16="",$K16=0),"",RANK($K16,$K$5:$K$134,0))</f>
        <v/>
      </c>
      <c r="R16" s="39" t="str">
        <f>IF(OR($L16="",$L16=0),"",RANK($L16,$L$5:$L$134,0))</f>
        <v/>
      </c>
      <c r="S16" s="39">
        <f>IF(OR($M16="",$M16=0),"",RANK($M16,$M$5:$M$134,0))</f>
        <v>12</v>
      </c>
      <c r="T16" s="112" t="str">
        <f>IF(ISBLANK(A16),"",IF(ISNA(VLOOKUP(VLOOKUP($A16,Légende!$H:$J,3,FALSE),NOM_BF1,1,FALSE)),"AJOUTER L'ÉCOLE DANS LA SECTION 1",""))</f>
        <v>AJOUTER L'ÉCOLE DANS LA SECTION 1</v>
      </c>
      <c r="V16" t="str">
        <f>IF(N16=VLOOKUP(N16,Estrie!$P$6:$P$22,1,FALSE),"OK","ATTENTION")</f>
        <v>OK</v>
      </c>
    </row>
    <row r="17" spans="1:22" ht="15.75" x14ac:dyDescent="0.25">
      <c r="A17" s="33" t="s">
        <v>90</v>
      </c>
      <c r="B17" s="97" t="s">
        <v>414</v>
      </c>
      <c r="C17" s="180">
        <v>39</v>
      </c>
      <c r="D17" s="178"/>
      <c r="E17" s="180"/>
      <c r="F17" s="180"/>
      <c r="G17" s="178"/>
      <c r="H17" s="180"/>
      <c r="I17" s="180"/>
      <c r="J17" s="71">
        <f t="shared" si="0"/>
        <v>39</v>
      </c>
      <c r="K17" s="71">
        <f t="shared" si="1"/>
        <v>0</v>
      </c>
      <c r="L17" s="71">
        <f t="shared" si="2"/>
        <v>0</v>
      </c>
      <c r="M17" s="70">
        <f t="shared" si="3"/>
        <v>39</v>
      </c>
      <c r="N17" s="103" t="str">
        <f>IF(ISNA(VLOOKUP(A17,Légende!$H:$J,3,FALSE)),"",VLOOKUP(A17,Légende!$H:$J,3,FALSE))</f>
        <v>DU TRIOLET</v>
      </c>
      <c r="O17" s="15"/>
      <c r="P17" s="39">
        <f t="shared" ref="P17:P30" si="8">IF(OR($J17="",$J17=0),"",RANK($J17,$J$5:$J$112,0))</f>
        <v>13</v>
      </c>
      <c r="Q17" s="39" t="str">
        <f t="shared" ref="Q17:Q30" si="9">IF(OR($K17="",$K17=0),"",RANK($K17,$K$5:$K$112,0))</f>
        <v/>
      </c>
      <c r="R17" s="39" t="str">
        <f t="shared" ref="R17:R30" si="10">IF(OR($L17="",$L17=0),"",RANK($L17,$L$5:$L$112,0))</f>
        <v/>
      </c>
      <c r="S17" s="39">
        <f t="shared" ref="S17:S30" si="11">IF(OR($M17="",$M17=0),"",RANK($M17,$M$5:$M$112,0))</f>
        <v>13</v>
      </c>
      <c r="T17" s="112"/>
      <c r="U17" s="112"/>
      <c r="V17" t="str">
        <f>IF(N17=VLOOKUP(N17,Estrie!$N$24:$N$40,1,FALSE),"OK","ATTENTION")</f>
        <v>OK</v>
      </c>
    </row>
    <row r="18" spans="1:22" ht="15.75" x14ac:dyDescent="0.25">
      <c r="A18" s="33" t="s">
        <v>98</v>
      </c>
      <c r="B18" s="97" t="s">
        <v>434</v>
      </c>
      <c r="C18" s="180">
        <v>38</v>
      </c>
      <c r="D18" s="178"/>
      <c r="E18" s="180"/>
      <c r="F18" s="180"/>
      <c r="G18" s="178"/>
      <c r="H18" s="180"/>
      <c r="I18" s="180"/>
      <c r="J18" s="71">
        <f t="shared" si="0"/>
        <v>38</v>
      </c>
      <c r="K18" s="71">
        <f t="shared" si="1"/>
        <v>0</v>
      </c>
      <c r="L18" s="71">
        <f t="shared" si="2"/>
        <v>0</v>
      </c>
      <c r="M18" s="70">
        <f t="shared" si="3"/>
        <v>38</v>
      </c>
      <c r="N18" s="103" t="str">
        <f>IF(ISNA(VLOOKUP(A18,Légende!$H:$J,3,FALSE)),"",VLOOKUP(A18,Légende!$H:$J,3,FALSE))</f>
        <v>LA FRONTALIÈRE</v>
      </c>
      <c r="O18" s="15"/>
      <c r="P18" s="39">
        <f t="shared" si="8"/>
        <v>14</v>
      </c>
      <c r="Q18" s="39" t="str">
        <f t="shared" si="9"/>
        <v/>
      </c>
      <c r="R18" s="39" t="str">
        <f t="shared" si="10"/>
        <v/>
      </c>
      <c r="S18" s="39">
        <f t="shared" si="11"/>
        <v>14</v>
      </c>
      <c r="T18" s="112" t="str">
        <f>IF(ISBLANK(A18),"",IF(ISNA(VLOOKUP(VLOOKUP($A18,Légende!$H:$J,3,FALSE),NOM_CM1,1,FALSE)),"AJOUTER L'ÉCOLE DANS LA SECTION 1",""))</f>
        <v/>
      </c>
      <c r="U18" s="112"/>
      <c r="V18" t="str">
        <f>IF(N18=VLOOKUP(N18,Estrie!$N$24:$N$40,1,FALSE),"OK","ATTENTION")</f>
        <v>OK</v>
      </c>
    </row>
    <row r="19" spans="1:22" ht="15.75" x14ac:dyDescent="0.25">
      <c r="A19" s="33" t="s">
        <v>23</v>
      </c>
      <c r="B19" s="56" t="s">
        <v>502</v>
      </c>
      <c r="C19" s="180">
        <v>38</v>
      </c>
      <c r="D19" s="178"/>
      <c r="E19" s="180"/>
      <c r="F19" s="180"/>
      <c r="G19" s="178"/>
      <c r="H19" s="180"/>
      <c r="I19" s="180"/>
      <c r="J19" s="71">
        <f t="shared" si="0"/>
        <v>38</v>
      </c>
      <c r="K19" s="71">
        <f t="shared" si="1"/>
        <v>0</v>
      </c>
      <c r="L19" s="71">
        <f t="shared" si="2"/>
        <v>0</v>
      </c>
      <c r="M19" s="70">
        <f t="shared" si="3"/>
        <v>38</v>
      </c>
      <c r="N19" s="103" t="str">
        <f>IF(ISNA(VLOOKUP(A19,Légende!$H:$J,3,FALSE)),"",VLOOKUP(A19,Légende!$H:$J,3,FALSE))</f>
        <v>DU PHARE</v>
      </c>
      <c r="O19" s="15"/>
      <c r="P19" s="39">
        <f t="shared" si="8"/>
        <v>14</v>
      </c>
      <c r="Q19" s="39" t="str">
        <f t="shared" si="9"/>
        <v/>
      </c>
      <c r="R19" s="39" t="str">
        <f t="shared" si="10"/>
        <v/>
      </c>
      <c r="S19" s="39">
        <f t="shared" si="11"/>
        <v>14</v>
      </c>
      <c r="T19" s="112"/>
      <c r="U19" s="112"/>
      <c r="V19" t="str">
        <f>IF(N19=VLOOKUP(N19,Estrie!$N$24:$N$40,1,FALSE),"OK","ATTENTION")</f>
        <v>OK</v>
      </c>
    </row>
    <row r="20" spans="1:22" ht="15.75" x14ac:dyDescent="0.25">
      <c r="A20" s="33" t="s">
        <v>374</v>
      </c>
      <c r="B20" s="97" t="s">
        <v>451</v>
      </c>
      <c r="C20" s="180">
        <v>36</v>
      </c>
      <c r="D20" s="178"/>
      <c r="E20" s="180"/>
      <c r="F20" s="180"/>
      <c r="G20" s="178"/>
      <c r="H20" s="180"/>
      <c r="I20" s="180"/>
      <c r="J20" s="71">
        <f t="shared" si="0"/>
        <v>36</v>
      </c>
      <c r="K20" s="71">
        <f t="shared" si="1"/>
        <v>0</v>
      </c>
      <c r="L20" s="71">
        <f t="shared" si="2"/>
        <v>0</v>
      </c>
      <c r="M20" s="70">
        <f t="shared" si="3"/>
        <v>36</v>
      </c>
      <c r="N20" s="103" t="str">
        <f>IF(ISNA(VLOOKUP(A20,Légende!$H:$J,3,FALSE)),"",VLOOKUP(A20,Légende!$H:$J,3,FALSE))</f>
        <v>MONTCALM</v>
      </c>
      <c r="O20" s="15"/>
      <c r="P20" s="39">
        <f t="shared" si="8"/>
        <v>16</v>
      </c>
      <c r="Q20" s="39" t="str">
        <f t="shared" si="9"/>
        <v/>
      </c>
      <c r="R20" s="39" t="str">
        <f t="shared" si="10"/>
        <v/>
      </c>
      <c r="S20" s="39">
        <f t="shared" si="11"/>
        <v>16</v>
      </c>
      <c r="T20" s="112"/>
      <c r="U20" s="112"/>
      <c r="V20" t="str">
        <f>IF(N20=VLOOKUP(N20,Estrie!$N$24:$N$40,1,FALSE),"OK","ATTENTION")</f>
        <v>OK</v>
      </c>
    </row>
    <row r="21" spans="1:22" ht="15.75" x14ac:dyDescent="0.25">
      <c r="A21" s="33" t="s">
        <v>23</v>
      </c>
      <c r="B21" s="56" t="s">
        <v>682</v>
      </c>
      <c r="C21" s="180">
        <v>36</v>
      </c>
      <c r="D21" s="178"/>
      <c r="E21" s="180"/>
      <c r="F21" s="180"/>
      <c r="G21" s="178"/>
      <c r="H21" s="180"/>
      <c r="I21" s="180"/>
      <c r="J21" s="71">
        <f t="shared" si="0"/>
        <v>36</v>
      </c>
      <c r="K21" s="71">
        <f t="shared" si="1"/>
        <v>0</v>
      </c>
      <c r="L21" s="71">
        <f t="shared" si="2"/>
        <v>0</v>
      </c>
      <c r="M21" s="70">
        <f t="shared" si="3"/>
        <v>36</v>
      </c>
      <c r="N21" s="103" t="str">
        <f>IF(ISNA(VLOOKUP(A21,Légende!$H:$J,3,FALSE)),"",VLOOKUP(A21,Légende!$H:$J,3,FALSE))</f>
        <v>DU PHARE</v>
      </c>
      <c r="O21" s="15"/>
      <c r="P21" s="39">
        <f t="shared" si="8"/>
        <v>16</v>
      </c>
      <c r="Q21" s="39" t="str">
        <f t="shared" si="9"/>
        <v/>
      </c>
      <c r="R21" s="39" t="str">
        <f t="shared" si="10"/>
        <v/>
      </c>
      <c r="S21" s="39">
        <f t="shared" si="11"/>
        <v>16</v>
      </c>
      <c r="T21" s="112"/>
      <c r="U21" s="112"/>
      <c r="V21" t="str">
        <f>IF(N21=VLOOKUP(N21,Estrie!$N$24:$N$40,1,FALSE),"OK","ATTENTION")</f>
        <v>OK</v>
      </c>
    </row>
    <row r="22" spans="1:22" ht="15.75" x14ac:dyDescent="0.25">
      <c r="A22" s="33" t="s">
        <v>23</v>
      </c>
      <c r="B22" s="56" t="s">
        <v>681</v>
      </c>
      <c r="C22" s="180">
        <v>34</v>
      </c>
      <c r="D22" s="178"/>
      <c r="E22" s="180"/>
      <c r="F22" s="180"/>
      <c r="G22" s="178"/>
      <c r="H22" s="180"/>
      <c r="I22" s="180"/>
      <c r="J22" s="71">
        <f t="shared" si="0"/>
        <v>34</v>
      </c>
      <c r="K22" s="71">
        <f t="shared" si="1"/>
        <v>0</v>
      </c>
      <c r="L22" s="71">
        <f t="shared" si="2"/>
        <v>0</v>
      </c>
      <c r="M22" s="70">
        <f t="shared" si="3"/>
        <v>34</v>
      </c>
      <c r="N22" s="103" t="str">
        <f>IF(ISNA(VLOOKUP(A22,Légende!$H:$J,3,FALSE)),"",VLOOKUP(A22,Légende!$H:$J,3,FALSE))</f>
        <v>DU PHARE</v>
      </c>
      <c r="O22" s="15"/>
      <c r="P22" s="39">
        <f t="shared" si="8"/>
        <v>18</v>
      </c>
      <c r="Q22" s="39" t="str">
        <f t="shared" si="9"/>
        <v/>
      </c>
      <c r="R22" s="39" t="str">
        <f t="shared" si="10"/>
        <v/>
      </c>
      <c r="S22" s="39">
        <f t="shared" si="11"/>
        <v>18</v>
      </c>
      <c r="T22" s="112"/>
      <c r="U22" s="112"/>
      <c r="V22" t="str">
        <f>IF(N22=VLOOKUP(N22,Estrie!$N$24:$N$40,1,FALSE),"OK","ATTENTION")</f>
        <v>OK</v>
      </c>
    </row>
    <row r="23" spans="1:22" ht="15.75" x14ac:dyDescent="0.25">
      <c r="A23" s="33" t="s">
        <v>86</v>
      </c>
      <c r="B23" s="56" t="s">
        <v>551</v>
      </c>
      <c r="C23" s="180">
        <v>30</v>
      </c>
      <c r="D23" s="178"/>
      <c r="E23" s="180"/>
      <c r="F23" s="180"/>
      <c r="G23" s="178"/>
      <c r="H23" s="180"/>
      <c r="I23" s="180"/>
      <c r="J23" s="71">
        <f t="shared" si="0"/>
        <v>30</v>
      </c>
      <c r="K23" s="71">
        <f t="shared" si="1"/>
        <v>0</v>
      </c>
      <c r="L23" s="71">
        <f t="shared" si="2"/>
        <v>0</v>
      </c>
      <c r="M23" s="70">
        <f t="shared" si="3"/>
        <v>30</v>
      </c>
      <c r="N23" s="103" t="str">
        <f>IF(ISNA(VLOOKUP(A23,Légende!$H:$J,3,FALSE)),"",VLOOKUP(A23,Légende!$H:$J,3,FALSE))</f>
        <v>SÉM. SHERBROOKE</v>
      </c>
      <c r="O23" s="15"/>
      <c r="P23" s="39">
        <f t="shared" si="8"/>
        <v>19</v>
      </c>
      <c r="Q23" s="39" t="str">
        <f t="shared" si="9"/>
        <v/>
      </c>
      <c r="R23" s="39" t="str">
        <f t="shared" si="10"/>
        <v/>
      </c>
      <c r="S23" s="39">
        <f t="shared" si="11"/>
        <v>19</v>
      </c>
      <c r="T23" s="112" t="str">
        <f>IF(ISBLANK(A23),"",IF(ISNA(VLOOKUP(VLOOKUP($A23,Légende!$H:$J,3,FALSE),NOM_CM1,1,FALSE)),"AJOUTER L'ÉCOLE DANS LA SECTION 1",""))</f>
        <v/>
      </c>
      <c r="U23" s="112"/>
      <c r="V23" t="str">
        <f>IF(N23=VLOOKUP(N23,Estrie!$N$24:$N$40,1,FALSE),"OK","ATTENTION")</f>
        <v>OK</v>
      </c>
    </row>
    <row r="24" spans="1:22" ht="15.75" x14ac:dyDescent="0.25">
      <c r="A24" s="33" t="s">
        <v>86</v>
      </c>
      <c r="B24" s="56" t="s">
        <v>493</v>
      </c>
      <c r="C24" s="180">
        <v>29</v>
      </c>
      <c r="D24" s="178"/>
      <c r="E24" s="180"/>
      <c r="F24" s="180"/>
      <c r="G24" s="178"/>
      <c r="H24" s="180"/>
      <c r="I24" s="180"/>
      <c r="J24" s="71">
        <f t="shared" si="0"/>
        <v>29</v>
      </c>
      <c r="K24" s="71">
        <f t="shared" si="1"/>
        <v>0</v>
      </c>
      <c r="L24" s="71">
        <f t="shared" si="2"/>
        <v>0</v>
      </c>
      <c r="M24" s="70">
        <f t="shared" si="3"/>
        <v>29</v>
      </c>
      <c r="N24" s="103" t="str">
        <f>IF(ISNA(VLOOKUP(A24,Légende!$H:$J,3,FALSE)),"",VLOOKUP(A24,Légende!$H:$J,3,FALSE))</f>
        <v>SÉM. SHERBROOKE</v>
      </c>
      <c r="O24" s="15"/>
      <c r="P24" s="39">
        <f t="shared" si="8"/>
        <v>20</v>
      </c>
      <c r="Q24" s="39" t="str">
        <f t="shared" si="9"/>
        <v/>
      </c>
      <c r="R24" s="39" t="str">
        <f t="shared" si="10"/>
        <v/>
      </c>
      <c r="S24" s="39">
        <f t="shared" si="11"/>
        <v>20</v>
      </c>
      <c r="T24" s="112" t="str">
        <f>IF(ISBLANK(A24),"",IF(ISNA(VLOOKUP(VLOOKUP($A24,Légende!$H:$J,3,FALSE),NOM_CM1,1,FALSE)),"AJOUTER L'ÉCOLE DANS LA SECTION 1",""))</f>
        <v/>
      </c>
      <c r="U24" s="112"/>
      <c r="V24" t="str">
        <f>IF(N24=VLOOKUP(N24,Estrie!$N$24:$N$40,1,FALSE),"OK","ATTENTION")</f>
        <v>OK</v>
      </c>
    </row>
    <row r="25" spans="1:22" ht="15.75" x14ac:dyDescent="0.25">
      <c r="A25" s="33" t="s">
        <v>88</v>
      </c>
      <c r="B25" s="56" t="s">
        <v>508</v>
      </c>
      <c r="C25" s="180">
        <v>28</v>
      </c>
      <c r="D25" s="178"/>
      <c r="E25" s="180"/>
      <c r="F25" s="180"/>
      <c r="G25" s="178"/>
      <c r="H25" s="180"/>
      <c r="I25" s="180"/>
      <c r="J25" s="71">
        <f t="shared" si="0"/>
        <v>28</v>
      </c>
      <c r="K25" s="71">
        <f t="shared" si="1"/>
        <v>0</v>
      </c>
      <c r="L25" s="71">
        <f t="shared" si="2"/>
        <v>0</v>
      </c>
      <c r="M25" s="70">
        <f t="shared" si="3"/>
        <v>28</v>
      </c>
      <c r="N25" s="103" t="str">
        <f>IF(ISNA(VLOOKUP(A25,Légende!$H:$J,3,FALSE)),"",VLOOKUP(A25,Légende!$H:$J,3,FALSE))</f>
        <v>LA MONTÉE</v>
      </c>
      <c r="O25" s="15"/>
      <c r="P25" s="39">
        <f t="shared" si="8"/>
        <v>21</v>
      </c>
      <c r="Q25" s="39" t="str">
        <f t="shared" si="9"/>
        <v/>
      </c>
      <c r="R25" s="39" t="str">
        <f t="shared" si="10"/>
        <v/>
      </c>
      <c r="S25" s="39">
        <f t="shared" si="11"/>
        <v>21</v>
      </c>
      <c r="T25" s="112" t="str">
        <f>IF(ISBLANK(A25),"",IF(ISNA(VLOOKUP(VLOOKUP($A25,Légende!$H:$J,3,FALSE),NOM_CM1,1,FALSE)),"AJOUTER L'ÉCOLE DANS LA SECTION 1",""))</f>
        <v/>
      </c>
      <c r="U25" s="112"/>
      <c r="V25" t="str">
        <f>IF(N25=VLOOKUP(N25,Estrie!$N$24:$N$40,1,FALSE),"OK","ATTENTION")</f>
        <v>OK</v>
      </c>
    </row>
    <row r="26" spans="1:22" ht="15.75" x14ac:dyDescent="0.25">
      <c r="A26" s="33" t="s">
        <v>98</v>
      </c>
      <c r="B26" s="97" t="s">
        <v>435</v>
      </c>
      <c r="C26" s="180">
        <v>28</v>
      </c>
      <c r="D26" s="178"/>
      <c r="E26" s="180"/>
      <c r="F26" s="180"/>
      <c r="G26" s="178"/>
      <c r="H26" s="180"/>
      <c r="I26" s="180"/>
      <c r="J26" s="71">
        <f t="shared" si="0"/>
        <v>28</v>
      </c>
      <c r="K26" s="71">
        <f t="shared" si="1"/>
        <v>0</v>
      </c>
      <c r="L26" s="71">
        <f t="shared" si="2"/>
        <v>0</v>
      </c>
      <c r="M26" s="70">
        <f t="shared" si="3"/>
        <v>28</v>
      </c>
      <c r="N26" s="103" t="str">
        <f>IF(ISNA(VLOOKUP(A26,Légende!$H:$J,3,FALSE)),"",VLOOKUP(A26,Légende!$H:$J,3,FALSE))</f>
        <v>LA FRONTALIÈRE</v>
      </c>
      <c r="O26" s="15"/>
      <c r="P26" s="39">
        <f t="shared" si="8"/>
        <v>21</v>
      </c>
      <c r="Q26" s="39" t="str">
        <f t="shared" si="9"/>
        <v/>
      </c>
      <c r="R26" s="39" t="str">
        <f t="shared" si="10"/>
        <v/>
      </c>
      <c r="S26" s="39">
        <f t="shared" si="11"/>
        <v>21</v>
      </c>
      <c r="T26" s="112" t="str">
        <f>IF(ISBLANK(A26),"",IF(ISNA(VLOOKUP(VLOOKUP($A26,Légende!$H:$J,3,FALSE),NOM_CM1,1,FALSE)),"AJOUTER L'ÉCOLE DANS LA SECTION 1",""))</f>
        <v/>
      </c>
      <c r="U26" s="112"/>
      <c r="V26" t="str">
        <f>IF(N26=VLOOKUP(N26,Estrie!$N$24:$N$40,1,FALSE),"OK","ATTENTION")</f>
        <v>OK</v>
      </c>
    </row>
    <row r="27" spans="1:22" ht="15.75" x14ac:dyDescent="0.25">
      <c r="A27" s="33" t="s">
        <v>374</v>
      </c>
      <c r="B27" s="56" t="s">
        <v>624</v>
      </c>
      <c r="C27" s="180">
        <v>27</v>
      </c>
      <c r="D27" s="178"/>
      <c r="E27" s="180"/>
      <c r="F27" s="180"/>
      <c r="G27" s="178"/>
      <c r="H27" s="180"/>
      <c r="I27" s="180"/>
      <c r="J27" s="71">
        <f t="shared" si="0"/>
        <v>27</v>
      </c>
      <c r="K27" s="71">
        <f t="shared" si="1"/>
        <v>0</v>
      </c>
      <c r="L27" s="71">
        <f t="shared" si="2"/>
        <v>0</v>
      </c>
      <c r="M27" s="70">
        <f t="shared" si="3"/>
        <v>27</v>
      </c>
      <c r="N27" s="103" t="str">
        <f>IF(ISNA(VLOOKUP(A27,Légende!$H:$J,3,FALSE)),"",VLOOKUP(A27,Légende!$H:$J,3,FALSE))</f>
        <v>MONTCALM</v>
      </c>
      <c r="O27" s="15"/>
      <c r="P27" s="39">
        <f t="shared" si="8"/>
        <v>23</v>
      </c>
      <c r="Q27" s="39" t="str">
        <f t="shared" si="9"/>
        <v/>
      </c>
      <c r="R27" s="39" t="str">
        <f t="shared" si="10"/>
        <v/>
      </c>
      <c r="S27" s="39">
        <f t="shared" si="11"/>
        <v>23</v>
      </c>
      <c r="T27" s="112" t="str">
        <f>IF(ISBLANK(A27),"",IF(ISNA(VLOOKUP(VLOOKUP($A27,Légende!$H:$J,3,FALSE),NOM_CM1,1,FALSE)),"AJOUTER L'ÉCOLE DANS LA SECTION 1",""))</f>
        <v/>
      </c>
      <c r="U27" s="112"/>
      <c r="V27" t="str">
        <f>IF(N27=VLOOKUP(N27,Estrie!$N$24:$N$40,1,FALSE),"OK","ATTENTION")</f>
        <v>OK</v>
      </c>
    </row>
    <row r="28" spans="1:22" ht="15.75" x14ac:dyDescent="0.25">
      <c r="A28" s="33" t="s">
        <v>374</v>
      </c>
      <c r="B28" s="97" t="s">
        <v>810</v>
      </c>
      <c r="C28" s="180">
        <v>27</v>
      </c>
      <c r="D28" s="178"/>
      <c r="E28" s="180"/>
      <c r="F28" s="180"/>
      <c r="G28" s="178"/>
      <c r="H28" s="180"/>
      <c r="I28" s="180"/>
      <c r="J28" s="71">
        <f t="shared" si="0"/>
        <v>27</v>
      </c>
      <c r="K28" s="71">
        <f t="shared" si="1"/>
        <v>0</v>
      </c>
      <c r="L28" s="71">
        <f t="shared" si="2"/>
        <v>0</v>
      </c>
      <c r="M28" s="70">
        <f t="shared" si="3"/>
        <v>27</v>
      </c>
      <c r="N28" s="103" t="str">
        <f>IF(ISNA(VLOOKUP(A28,Légende!$H:$J,3,FALSE)),"",VLOOKUP(A28,Légende!$H:$J,3,FALSE))</f>
        <v>MONTCALM</v>
      </c>
      <c r="O28" s="15"/>
      <c r="P28" s="39">
        <f t="shared" si="8"/>
        <v>23</v>
      </c>
      <c r="Q28" s="39" t="str">
        <f t="shared" si="9"/>
        <v/>
      </c>
      <c r="R28" s="39" t="str">
        <f t="shared" si="10"/>
        <v/>
      </c>
      <c r="S28" s="39">
        <f t="shared" si="11"/>
        <v>23</v>
      </c>
      <c r="T28" s="112"/>
      <c r="U28" s="112"/>
      <c r="V28" t="str">
        <f>IF(N28=VLOOKUP(N28,Estrie!$N$24:$N$40,1,FALSE),"OK","ATTENTION")</f>
        <v>OK</v>
      </c>
    </row>
    <row r="29" spans="1:22" ht="15.75" x14ac:dyDescent="0.25">
      <c r="A29" s="33" t="s">
        <v>374</v>
      </c>
      <c r="B29" s="97" t="s">
        <v>625</v>
      </c>
      <c r="C29" s="180">
        <v>26</v>
      </c>
      <c r="D29" s="178"/>
      <c r="E29" s="180"/>
      <c r="F29" s="180"/>
      <c r="G29" s="178"/>
      <c r="H29" s="180"/>
      <c r="I29" s="180"/>
      <c r="J29" s="71">
        <f t="shared" si="0"/>
        <v>26</v>
      </c>
      <c r="K29" s="71">
        <f t="shared" si="1"/>
        <v>0</v>
      </c>
      <c r="L29" s="71">
        <f t="shared" si="2"/>
        <v>0</v>
      </c>
      <c r="M29" s="70">
        <f t="shared" si="3"/>
        <v>26</v>
      </c>
      <c r="N29" s="103" t="str">
        <f>IF(ISNA(VLOOKUP(A29,Légende!$H:$J,3,FALSE)),"",VLOOKUP(A29,Légende!$H:$J,3,FALSE))</f>
        <v>MONTCALM</v>
      </c>
      <c r="O29" s="15"/>
      <c r="P29" s="39">
        <f t="shared" si="8"/>
        <v>25</v>
      </c>
      <c r="Q29" s="39" t="str">
        <f t="shared" si="9"/>
        <v/>
      </c>
      <c r="R29" s="39" t="str">
        <f t="shared" si="10"/>
        <v/>
      </c>
      <c r="S29" s="39">
        <f t="shared" si="11"/>
        <v>25</v>
      </c>
      <c r="T29" s="112"/>
      <c r="U29" s="112"/>
      <c r="V29" t="str">
        <f>IF(N29=VLOOKUP(N29,Estrie!$N$24:$N$40,1,FALSE),"OK","ATTENTION")</f>
        <v>OK</v>
      </c>
    </row>
    <row r="30" spans="1:22" ht="15.75" x14ac:dyDescent="0.25">
      <c r="A30" s="33" t="s">
        <v>88</v>
      </c>
      <c r="B30" s="56" t="s">
        <v>532</v>
      </c>
      <c r="C30" s="180">
        <v>26</v>
      </c>
      <c r="D30" s="178"/>
      <c r="E30" s="180"/>
      <c r="F30" s="180"/>
      <c r="G30" s="178"/>
      <c r="H30" s="180"/>
      <c r="I30" s="180"/>
      <c r="J30" s="71">
        <f t="shared" si="0"/>
        <v>26</v>
      </c>
      <c r="K30" s="71">
        <f t="shared" si="1"/>
        <v>0</v>
      </c>
      <c r="L30" s="71">
        <f t="shared" si="2"/>
        <v>0</v>
      </c>
      <c r="M30" s="70">
        <f t="shared" si="3"/>
        <v>26</v>
      </c>
      <c r="N30" s="103" t="str">
        <f>IF(ISNA(VLOOKUP(A30,Légende!$H:$J,3,FALSE)),"",VLOOKUP(A30,Légende!$H:$J,3,FALSE))</f>
        <v>LA MONTÉE</v>
      </c>
      <c r="O30" s="15"/>
      <c r="P30" s="39">
        <f t="shared" si="8"/>
        <v>25</v>
      </c>
      <c r="Q30" s="39" t="str">
        <f t="shared" si="9"/>
        <v/>
      </c>
      <c r="R30" s="39" t="str">
        <f t="shared" si="10"/>
        <v/>
      </c>
      <c r="S30" s="39">
        <f t="shared" si="11"/>
        <v>25</v>
      </c>
      <c r="T30" s="112" t="str">
        <f>IF(ISBLANK(A30),"",IF(ISNA(VLOOKUP(VLOOKUP($A30,Légende!$H:$J,3,FALSE),NOM_CM1,1,FALSE)),"AJOUTER L'ÉCOLE DANS LA SECTION 1",""))</f>
        <v/>
      </c>
      <c r="U30" s="112"/>
      <c r="V30" t="str">
        <f>IF(N30=VLOOKUP(N30,Estrie!$N$24:$N$40,1,FALSE),"OK","ATTENTION")</f>
        <v>OK</v>
      </c>
    </row>
    <row r="31" spans="1:22" ht="15.75" x14ac:dyDescent="0.25">
      <c r="A31" s="96" t="s">
        <v>89</v>
      </c>
      <c r="B31" s="97" t="s">
        <v>491</v>
      </c>
      <c r="C31" s="180">
        <v>26</v>
      </c>
      <c r="D31" s="178"/>
      <c r="E31" s="180"/>
      <c r="F31" s="180"/>
      <c r="G31" s="178"/>
      <c r="H31" s="180"/>
      <c r="I31" s="180"/>
      <c r="J31" s="71">
        <f t="shared" si="0"/>
        <v>26</v>
      </c>
      <c r="K31" s="71">
        <f t="shared" si="1"/>
        <v>0</v>
      </c>
      <c r="L31" s="71">
        <f t="shared" si="2"/>
        <v>0</v>
      </c>
      <c r="M31" s="70">
        <f t="shared" si="3"/>
        <v>26</v>
      </c>
      <c r="N31" s="103" t="str">
        <f>IF(ISNA(VLOOKUP(A31,Légende!$H:$J,3,FALSE)),"",VLOOKUP(A31,Légende!$H:$J,3,FALSE))</f>
        <v>LE SALÉSIEN</v>
      </c>
      <c r="O31" s="15"/>
      <c r="P31" s="39">
        <f>IF(OR($J31="",$J31=0),"",RANK($J31,$J$5:$J$134,0))</f>
        <v>25</v>
      </c>
      <c r="Q31" s="39" t="str">
        <f>IF(OR($K31="",$K31=0),"",RANK($K31,$K$5:$K$134,0))</f>
        <v/>
      </c>
      <c r="R31" s="39" t="str">
        <f>IF(OR($L31="",$L31=0),"",RANK($L31,$L$5:$L$134,0))</f>
        <v/>
      </c>
      <c r="S31" s="39">
        <f>IF(OR($M31="",$M31=0),"",RANK($M31,$M$5:$M$134,0))</f>
        <v>25</v>
      </c>
      <c r="T31" s="112" t="str">
        <f>IF(ISBLANK(A31),"",IF(ISNA(VLOOKUP(VLOOKUP($A31,Légende!$H:$J,3,FALSE),NOM_BF1,1,FALSE)),"AJOUTER L'ÉCOLE DANS LA SECTION 1",""))</f>
        <v>AJOUTER L'ÉCOLE DANS LA SECTION 1</v>
      </c>
      <c r="V31" t="str">
        <f>IF(N31=VLOOKUP(N31,Estrie!$P$6:$P$22,1,FALSE),"OK","ATTENTION")</f>
        <v>OK</v>
      </c>
    </row>
    <row r="32" spans="1:22" ht="15.75" x14ac:dyDescent="0.25">
      <c r="A32" s="33" t="s">
        <v>86</v>
      </c>
      <c r="B32" s="56" t="s">
        <v>613</v>
      </c>
      <c r="C32" s="180">
        <v>25</v>
      </c>
      <c r="D32" s="178"/>
      <c r="E32" s="180"/>
      <c r="F32" s="180"/>
      <c r="G32" s="178"/>
      <c r="H32" s="180"/>
      <c r="I32" s="180"/>
      <c r="J32" s="71">
        <f t="shared" si="0"/>
        <v>25</v>
      </c>
      <c r="K32" s="71">
        <f t="shared" si="1"/>
        <v>0</v>
      </c>
      <c r="L32" s="71">
        <f t="shared" si="2"/>
        <v>0</v>
      </c>
      <c r="M32" s="70">
        <f t="shared" si="3"/>
        <v>25</v>
      </c>
      <c r="N32" s="103" t="str">
        <f>IF(ISNA(VLOOKUP(A32,Légende!$H:$J,3,FALSE)),"",VLOOKUP(A32,Légende!$H:$J,3,FALSE))</f>
        <v>SÉM. SHERBROOKE</v>
      </c>
      <c r="O32" s="15"/>
      <c r="P32" s="39">
        <f t="shared" ref="P32:P42" si="12">IF(OR($J32="",$J32=0),"",RANK($J32,$J$5:$J$112,0))</f>
        <v>28</v>
      </c>
      <c r="Q32" s="39" t="str">
        <f t="shared" ref="Q32:Q42" si="13">IF(OR($K32="",$K32=0),"",RANK($K32,$K$5:$K$112,0))</f>
        <v/>
      </c>
      <c r="R32" s="39" t="str">
        <f t="shared" ref="R32:R42" si="14">IF(OR($L32="",$L32=0),"",RANK($L32,$L$5:$L$112,0))</f>
        <v/>
      </c>
      <c r="S32" s="39">
        <f t="shared" ref="S32:S42" si="15">IF(OR($M32="",$M32=0),"",RANK($M32,$M$5:$M$112,0))</f>
        <v>28</v>
      </c>
      <c r="T32" s="112" t="str">
        <f>IF(ISBLANK(A32),"",IF(ISNA(VLOOKUP(VLOOKUP($A32,Légende!$H:$J,3,FALSE),NOM_CM1,1,FALSE)),"AJOUTER L'ÉCOLE DANS LA SECTION 1",""))</f>
        <v/>
      </c>
      <c r="U32" s="112"/>
      <c r="V32" t="str">
        <f>IF(N32=VLOOKUP(N32,Estrie!$N$24:$N$40,1,FALSE),"OK","ATTENTION")</f>
        <v>OK</v>
      </c>
    </row>
    <row r="33" spans="1:22" ht="15.75" x14ac:dyDescent="0.25">
      <c r="A33" s="33" t="s">
        <v>86</v>
      </c>
      <c r="B33" s="56" t="s">
        <v>616</v>
      </c>
      <c r="C33" s="180">
        <v>25</v>
      </c>
      <c r="D33" s="178"/>
      <c r="E33" s="180"/>
      <c r="F33" s="180"/>
      <c r="G33" s="178"/>
      <c r="H33" s="180"/>
      <c r="I33" s="180"/>
      <c r="J33" s="71">
        <f t="shared" si="0"/>
        <v>25</v>
      </c>
      <c r="K33" s="71">
        <f t="shared" si="1"/>
        <v>0</v>
      </c>
      <c r="L33" s="71">
        <f t="shared" si="2"/>
        <v>0</v>
      </c>
      <c r="M33" s="70">
        <f t="shared" si="3"/>
        <v>25</v>
      </c>
      <c r="N33" s="103" t="str">
        <f>IF(ISNA(VLOOKUP(A33,Légende!$H:$J,3,FALSE)),"",VLOOKUP(A33,Légende!$H:$J,3,FALSE))</f>
        <v>SÉM. SHERBROOKE</v>
      </c>
      <c r="O33" s="15"/>
      <c r="P33" s="39">
        <f t="shared" si="12"/>
        <v>28</v>
      </c>
      <c r="Q33" s="39" t="str">
        <f t="shared" si="13"/>
        <v/>
      </c>
      <c r="R33" s="39" t="str">
        <f t="shared" si="14"/>
        <v/>
      </c>
      <c r="S33" s="39">
        <f t="shared" si="15"/>
        <v>28</v>
      </c>
      <c r="T33" s="112"/>
      <c r="U33" s="112"/>
      <c r="V33" t="str">
        <f>IF(N33=VLOOKUP(N33,Estrie!$N$24:$N$40,1,FALSE),"OK","ATTENTION")</f>
        <v>OK</v>
      </c>
    </row>
    <row r="34" spans="1:22" ht="15.75" x14ac:dyDescent="0.25">
      <c r="A34" s="33" t="s">
        <v>86</v>
      </c>
      <c r="B34" s="56" t="s">
        <v>615</v>
      </c>
      <c r="C34" s="180">
        <v>24</v>
      </c>
      <c r="D34" s="178"/>
      <c r="E34" s="180"/>
      <c r="F34" s="180"/>
      <c r="G34" s="178"/>
      <c r="H34" s="180"/>
      <c r="I34" s="180"/>
      <c r="J34" s="71">
        <f t="shared" si="0"/>
        <v>24</v>
      </c>
      <c r="K34" s="71">
        <f t="shared" si="1"/>
        <v>0</v>
      </c>
      <c r="L34" s="71">
        <f t="shared" si="2"/>
        <v>0</v>
      </c>
      <c r="M34" s="70">
        <f t="shared" si="3"/>
        <v>24</v>
      </c>
      <c r="N34" s="103" t="str">
        <f>IF(ISNA(VLOOKUP(A34,Légende!$H:$J,3,FALSE)),"",VLOOKUP(A34,Légende!$H:$J,3,FALSE))</f>
        <v>SÉM. SHERBROOKE</v>
      </c>
      <c r="O34" s="15"/>
      <c r="P34" s="39">
        <f t="shared" si="12"/>
        <v>30</v>
      </c>
      <c r="Q34" s="39" t="str">
        <f t="shared" si="13"/>
        <v/>
      </c>
      <c r="R34" s="39" t="str">
        <f t="shared" si="14"/>
        <v/>
      </c>
      <c r="S34" s="39">
        <f t="shared" si="15"/>
        <v>30</v>
      </c>
      <c r="T34" s="112" t="str">
        <f>IF(ISBLANK(A34),"",IF(ISNA(VLOOKUP(VLOOKUP($A34,Légende!$H:$J,3,FALSE),NOM_CM1,1,FALSE)),"AJOUTER L'ÉCOLE DANS LA SECTION 1",""))</f>
        <v/>
      </c>
      <c r="U34" s="112"/>
      <c r="V34" t="str">
        <f>IF(N34=VLOOKUP(N34,Estrie!$N$24:$N$40,1,FALSE),"OK","ATTENTION")</f>
        <v>OK</v>
      </c>
    </row>
    <row r="35" spans="1:22" ht="15.75" x14ac:dyDescent="0.25">
      <c r="A35" s="33" t="s">
        <v>85</v>
      </c>
      <c r="B35" s="56" t="s">
        <v>453</v>
      </c>
      <c r="C35" s="180">
        <v>24</v>
      </c>
      <c r="D35" s="178"/>
      <c r="E35" s="180"/>
      <c r="F35" s="180"/>
      <c r="G35" s="178"/>
      <c r="H35" s="180"/>
      <c r="I35" s="180"/>
      <c r="J35" s="71">
        <f t="shared" si="0"/>
        <v>24</v>
      </c>
      <c r="K35" s="71">
        <f t="shared" si="1"/>
        <v>0</v>
      </c>
      <c r="L35" s="71">
        <f t="shared" si="2"/>
        <v>0</v>
      </c>
      <c r="M35" s="70">
        <f t="shared" si="3"/>
        <v>24</v>
      </c>
      <c r="N35" s="103" t="str">
        <f>IF(ISNA(VLOOKUP(A35,Légende!$H:$J,3,FALSE)),"",VLOOKUP(A35,Légende!$H:$J,3,FALSE))</f>
        <v>MITCHELL</v>
      </c>
      <c r="O35" s="15"/>
      <c r="P35" s="39">
        <f t="shared" si="12"/>
        <v>30</v>
      </c>
      <c r="Q35" s="39" t="str">
        <f t="shared" si="13"/>
        <v/>
      </c>
      <c r="R35" s="39" t="str">
        <f t="shared" si="14"/>
        <v/>
      </c>
      <c r="S35" s="39">
        <f t="shared" si="15"/>
        <v>30</v>
      </c>
      <c r="T35" s="112" t="str">
        <f>IF(ISBLANK(A35),"",IF(ISNA(VLOOKUP(VLOOKUP($A35,Légende!$H:$J,3,FALSE),NOM_CM1,1,FALSE)),"AJOUTER L'ÉCOLE DANS LA SECTION 1",""))</f>
        <v/>
      </c>
      <c r="U35" s="112"/>
      <c r="V35" t="str">
        <f>IF(N35=VLOOKUP(N35,Estrie!$N$24:$N$40,1,FALSE),"OK","ATTENTION")</f>
        <v>OK</v>
      </c>
    </row>
    <row r="36" spans="1:22" ht="15.75" x14ac:dyDescent="0.25">
      <c r="A36" s="33" t="s">
        <v>90</v>
      </c>
      <c r="B36" s="56" t="s">
        <v>611</v>
      </c>
      <c r="C36" s="180">
        <v>23</v>
      </c>
      <c r="D36" s="178"/>
      <c r="E36" s="180"/>
      <c r="F36" s="180"/>
      <c r="G36" s="178"/>
      <c r="H36" s="180"/>
      <c r="I36" s="180"/>
      <c r="J36" s="71">
        <f t="shared" si="0"/>
        <v>23</v>
      </c>
      <c r="K36" s="71">
        <f t="shared" si="1"/>
        <v>0</v>
      </c>
      <c r="L36" s="71">
        <f t="shared" si="2"/>
        <v>0</v>
      </c>
      <c r="M36" s="70">
        <f t="shared" si="3"/>
        <v>23</v>
      </c>
      <c r="N36" s="103" t="str">
        <f>IF(ISNA(VLOOKUP(A36,Légende!$H:$J,3,FALSE)),"",VLOOKUP(A36,Légende!$H:$J,3,FALSE))</f>
        <v>DU TRIOLET</v>
      </c>
      <c r="O36" s="15"/>
      <c r="P36" s="39">
        <f t="shared" si="12"/>
        <v>32</v>
      </c>
      <c r="Q36" s="39" t="str">
        <f t="shared" si="13"/>
        <v/>
      </c>
      <c r="R36" s="39" t="str">
        <f t="shared" si="14"/>
        <v/>
      </c>
      <c r="S36" s="39">
        <f t="shared" si="15"/>
        <v>32</v>
      </c>
      <c r="T36" s="112" t="str">
        <f>IF(ISBLANK(A36),"",IF(ISNA(VLOOKUP(VLOOKUP($A36,Légende!$H:$J,3,FALSE),NOM_CM1,1,FALSE)),"AJOUTER L'ÉCOLE DANS LA SECTION 1",""))</f>
        <v/>
      </c>
      <c r="U36" s="112"/>
      <c r="V36" t="str">
        <f>IF(N36=VLOOKUP(N36,Estrie!$N$24:$N$40,1,FALSE),"OK","ATTENTION")</f>
        <v>OK</v>
      </c>
    </row>
    <row r="37" spans="1:22" ht="15.75" x14ac:dyDescent="0.25">
      <c r="A37" s="33" t="s">
        <v>374</v>
      </c>
      <c r="B37" s="97" t="s">
        <v>447</v>
      </c>
      <c r="C37" s="180">
        <v>22</v>
      </c>
      <c r="D37" s="178"/>
      <c r="E37" s="180"/>
      <c r="F37" s="180"/>
      <c r="G37" s="178"/>
      <c r="H37" s="180"/>
      <c r="I37" s="180"/>
      <c r="J37" s="71">
        <f t="shared" si="0"/>
        <v>22</v>
      </c>
      <c r="K37" s="71">
        <f t="shared" si="1"/>
        <v>0</v>
      </c>
      <c r="L37" s="71">
        <f t="shared" si="2"/>
        <v>0</v>
      </c>
      <c r="M37" s="70">
        <f t="shared" si="3"/>
        <v>22</v>
      </c>
      <c r="N37" s="103" t="str">
        <f>IF(ISNA(VLOOKUP(A37,Légende!$H:$J,3,FALSE)),"",VLOOKUP(A37,Légende!$H:$J,3,FALSE))</f>
        <v>MONTCALM</v>
      </c>
      <c r="O37" s="15"/>
      <c r="P37" s="39">
        <f t="shared" si="12"/>
        <v>33</v>
      </c>
      <c r="Q37" s="39" t="str">
        <f t="shared" si="13"/>
        <v/>
      </c>
      <c r="R37" s="39" t="str">
        <f t="shared" si="14"/>
        <v/>
      </c>
      <c r="S37" s="39">
        <f t="shared" si="15"/>
        <v>33</v>
      </c>
      <c r="T37" s="112" t="str">
        <f>IF(ISBLANK(A37),"",IF(ISNA(VLOOKUP(VLOOKUP($A37,Légende!$H:$J,3,FALSE),NOM_CM1,1,FALSE)),"AJOUTER L'ÉCOLE DANS LA SECTION 1",""))</f>
        <v/>
      </c>
      <c r="U37" s="112"/>
      <c r="V37" t="str">
        <f>IF(N37=VLOOKUP(N37,Estrie!$N$24:$N$40,1,FALSE),"OK","ATTENTION")</f>
        <v>OK</v>
      </c>
    </row>
    <row r="38" spans="1:22" ht="15.75" x14ac:dyDescent="0.25">
      <c r="A38" s="33" t="s">
        <v>86</v>
      </c>
      <c r="B38" s="55" t="s">
        <v>546</v>
      </c>
      <c r="C38" s="180"/>
      <c r="D38" s="99"/>
      <c r="E38" s="101"/>
      <c r="F38" s="180"/>
      <c r="G38" s="100"/>
      <c r="H38" s="101"/>
      <c r="I38" s="180"/>
      <c r="J38" s="71">
        <f t="shared" si="0"/>
        <v>0</v>
      </c>
      <c r="K38" s="71">
        <f t="shared" si="1"/>
        <v>0</v>
      </c>
      <c r="L38" s="71">
        <f t="shared" si="2"/>
        <v>0</v>
      </c>
      <c r="M38" s="70">
        <f t="shared" si="3"/>
        <v>0</v>
      </c>
      <c r="N38" s="103" t="str">
        <f>IF(ISNA(VLOOKUP(A38,Légende!$H:$J,3,FALSE)),"",VLOOKUP(A38,Légende!$H:$J,3,FALSE))</f>
        <v>SÉM. SHERBROOKE</v>
      </c>
      <c r="O38" s="15"/>
      <c r="P38" s="39" t="str">
        <f t="shared" si="12"/>
        <v/>
      </c>
      <c r="Q38" s="39" t="str">
        <f t="shared" si="13"/>
        <v/>
      </c>
      <c r="R38" s="39" t="str">
        <f t="shared" si="14"/>
        <v/>
      </c>
      <c r="S38" s="39" t="str">
        <f t="shared" si="15"/>
        <v/>
      </c>
      <c r="T38" s="112" t="str">
        <f>IF(ISBLANK(A38),"",IF(ISNA(VLOOKUP(VLOOKUP($A38,Légende!$H:$J,3,FALSE),NOM_CM1,1,FALSE)),"AJOUTER L'ÉCOLE DANS LA SECTION 1",""))</f>
        <v/>
      </c>
      <c r="U38" s="112"/>
      <c r="V38" t="str">
        <f>IF(N38=VLOOKUP(N38,Estrie!$N$24:$N$40,1,FALSE),"OK","ATTENTION")</f>
        <v>OK</v>
      </c>
    </row>
    <row r="39" spans="1:22" ht="15.75" x14ac:dyDescent="0.25">
      <c r="A39" s="33" t="s">
        <v>86</v>
      </c>
      <c r="B39" s="56" t="s">
        <v>547</v>
      </c>
      <c r="C39" s="180"/>
      <c r="D39" s="178"/>
      <c r="E39" s="180"/>
      <c r="F39" s="180"/>
      <c r="G39" s="178"/>
      <c r="H39" s="180"/>
      <c r="I39" s="180"/>
      <c r="J39" s="71">
        <f t="shared" si="0"/>
        <v>0</v>
      </c>
      <c r="K39" s="71">
        <f t="shared" si="1"/>
        <v>0</v>
      </c>
      <c r="L39" s="71">
        <f t="shared" si="2"/>
        <v>0</v>
      </c>
      <c r="M39" s="70">
        <f t="shared" si="3"/>
        <v>0</v>
      </c>
      <c r="N39" s="103" t="str">
        <f>IF(ISNA(VLOOKUP(A39,Légende!$H:$J,3,FALSE)),"",VLOOKUP(A39,Légende!$H:$J,3,FALSE))</f>
        <v>SÉM. SHERBROOKE</v>
      </c>
      <c r="O39" s="15"/>
      <c r="P39" s="39" t="str">
        <f t="shared" si="12"/>
        <v/>
      </c>
      <c r="Q39" s="39" t="str">
        <f t="shared" si="13"/>
        <v/>
      </c>
      <c r="R39" s="39" t="str">
        <f t="shared" si="14"/>
        <v/>
      </c>
      <c r="S39" s="39" t="str">
        <f t="shared" si="15"/>
        <v/>
      </c>
      <c r="T39" s="112" t="str">
        <f>IF(ISBLANK(A39),"",IF(ISNA(VLOOKUP(VLOOKUP($A39,Légende!$H:$J,3,FALSE),NOM_CM1,1,FALSE)),"AJOUTER L'ÉCOLE DANS LA SECTION 1",""))</f>
        <v/>
      </c>
      <c r="U39" s="112"/>
      <c r="V39" t="str">
        <f>IF(N39=VLOOKUP(N39,Estrie!$N$24:$N$40,1,FALSE),"OK","ATTENTION")</f>
        <v>OK</v>
      </c>
    </row>
    <row r="40" spans="1:22" ht="15.75" x14ac:dyDescent="0.25">
      <c r="A40" s="33" t="s">
        <v>86</v>
      </c>
      <c r="B40" s="56" t="s">
        <v>614</v>
      </c>
      <c r="C40" s="180"/>
      <c r="D40" s="178"/>
      <c r="E40" s="180"/>
      <c r="F40" s="180"/>
      <c r="G40" s="178"/>
      <c r="H40" s="180"/>
      <c r="I40" s="180"/>
      <c r="J40" s="71">
        <f t="shared" si="0"/>
        <v>0</v>
      </c>
      <c r="K40" s="71">
        <f t="shared" si="1"/>
        <v>0</v>
      </c>
      <c r="L40" s="71">
        <f t="shared" si="2"/>
        <v>0</v>
      </c>
      <c r="M40" s="70">
        <f t="shared" si="3"/>
        <v>0</v>
      </c>
      <c r="N40" s="103" t="str">
        <f>IF(ISNA(VLOOKUP(A40,Légende!$H:$J,3,FALSE)),"",VLOOKUP(A40,Légende!$H:$J,3,FALSE))</f>
        <v>SÉM. SHERBROOKE</v>
      </c>
      <c r="O40" s="15"/>
      <c r="P40" s="39" t="str">
        <f t="shared" si="12"/>
        <v/>
      </c>
      <c r="Q40" s="39" t="str">
        <f t="shared" si="13"/>
        <v/>
      </c>
      <c r="R40" s="39" t="str">
        <f t="shared" si="14"/>
        <v/>
      </c>
      <c r="S40" s="39" t="str">
        <f t="shared" si="15"/>
        <v/>
      </c>
      <c r="T40" s="112" t="str">
        <f>IF(ISBLANK(A40),"",IF(ISNA(VLOOKUP(VLOOKUP($A40,Légende!$H:$J,3,FALSE),NOM_CM1,1,FALSE)),"AJOUTER L'ÉCOLE DANS LA SECTION 1",""))</f>
        <v/>
      </c>
      <c r="U40" s="112"/>
      <c r="V40" t="str">
        <f>IF(N40=VLOOKUP(N40,Estrie!$N$24:$N$40,1,FALSE),"OK","ATTENTION")</f>
        <v>OK</v>
      </c>
    </row>
    <row r="41" spans="1:22" ht="15.75" x14ac:dyDescent="0.25">
      <c r="A41" s="33" t="s">
        <v>86</v>
      </c>
      <c r="B41" s="56" t="s">
        <v>500</v>
      </c>
      <c r="C41" s="180"/>
      <c r="D41" s="178"/>
      <c r="E41" s="180"/>
      <c r="F41" s="180"/>
      <c r="G41" s="178"/>
      <c r="H41" s="180"/>
      <c r="I41" s="180"/>
      <c r="J41" s="71">
        <f t="shared" si="0"/>
        <v>0</v>
      </c>
      <c r="K41" s="71">
        <f t="shared" si="1"/>
        <v>0</v>
      </c>
      <c r="L41" s="71">
        <f t="shared" si="2"/>
        <v>0</v>
      </c>
      <c r="M41" s="70">
        <f t="shared" si="3"/>
        <v>0</v>
      </c>
      <c r="N41" s="103" t="str">
        <f>IF(ISNA(VLOOKUP(A41,Légende!$H:$J,3,FALSE)),"",VLOOKUP(A41,Légende!$H:$J,3,FALSE))</f>
        <v>SÉM. SHERBROOKE</v>
      </c>
      <c r="O41" s="15"/>
      <c r="P41" s="39" t="str">
        <f t="shared" si="12"/>
        <v/>
      </c>
      <c r="Q41" s="39" t="str">
        <f t="shared" si="13"/>
        <v/>
      </c>
      <c r="R41" s="39" t="str">
        <f t="shared" si="14"/>
        <v/>
      </c>
      <c r="S41" s="39" t="str">
        <f t="shared" si="15"/>
        <v/>
      </c>
      <c r="T41" s="112"/>
      <c r="U41" s="112"/>
      <c r="V41" t="str">
        <f>IF(N41=VLOOKUP(N41,Estrie!$N$24:$N$40,1,FALSE),"OK","ATTENTION")</f>
        <v>OK</v>
      </c>
    </row>
    <row r="42" spans="1:22" ht="15.75" x14ac:dyDescent="0.25">
      <c r="A42" s="33" t="s">
        <v>86</v>
      </c>
      <c r="B42" s="56" t="s">
        <v>569</v>
      </c>
      <c r="C42" s="180"/>
      <c r="D42" s="178"/>
      <c r="E42" s="180"/>
      <c r="F42" s="180"/>
      <c r="G42" s="178"/>
      <c r="H42" s="180"/>
      <c r="I42" s="180"/>
      <c r="J42" s="71">
        <f t="shared" si="0"/>
        <v>0</v>
      </c>
      <c r="K42" s="71">
        <f t="shared" si="1"/>
        <v>0</v>
      </c>
      <c r="L42" s="71">
        <f t="shared" si="2"/>
        <v>0</v>
      </c>
      <c r="M42" s="70">
        <f t="shared" si="3"/>
        <v>0</v>
      </c>
      <c r="N42" s="103" t="str">
        <f>IF(ISNA(VLOOKUP(A42,Légende!$H:$J,3,FALSE)),"",VLOOKUP(A42,Légende!$H:$J,3,FALSE))</f>
        <v>SÉM. SHERBROOKE</v>
      </c>
      <c r="O42" s="15"/>
      <c r="P42" s="39" t="str">
        <f t="shared" si="12"/>
        <v/>
      </c>
      <c r="Q42" s="39" t="str">
        <f t="shared" si="13"/>
        <v/>
      </c>
      <c r="R42" s="39" t="str">
        <f t="shared" si="14"/>
        <v/>
      </c>
      <c r="S42" s="39" t="str">
        <f t="shared" si="15"/>
        <v/>
      </c>
      <c r="T42" s="112"/>
      <c r="U42" s="112"/>
      <c r="V42" t="str">
        <f>IF(N42=VLOOKUP(N42,Estrie!$N$24:$N$40,1,FALSE),"OK","ATTENTION")</f>
        <v>OK</v>
      </c>
    </row>
    <row r="43" spans="1:22" ht="15.75" x14ac:dyDescent="0.25">
      <c r="A43" s="96" t="s">
        <v>89</v>
      </c>
      <c r="B43" s="97" t="s">
        <v>493</v>
      </c>
      <c r="C43" s="180"/>
      <c r="D43" s="178"/>
      <c r="E43" s="180"/>
      <c r="F43" s="180"/>
      <c r="G43" s="178"/>
      <c r="H43" s="180"/>
      <c r="I43" s="180"/>
      <c r="J43" s="71">
        <f t="shared" si="0"/>
        <v>0</v>
      </c>
      <c r="K43" s="71">
        <f t="shared" si="1"/>
        <v>0</v>
      </c>
      <c r="L43" s="71">
        <f t="shared" si="2"/>
        <v>0</v>
      </c>
      <c r="M43" s="70">
        <f t="shared" si="3"/>
        <v>0</v>
      </c>
      <c r="N43" s="103" t="str">
        <f>IF(ISNA(VLOOKUP(A43,Légende!$H:$J,3,FALSE)),"",VLOOKUP(A43,Légende!$H:$J,3,FALSE))</f>
        <v>LE SALÉSIEN</v>
      </c>
      <c r="O43" s="15"/>
      <c r="P43" s="39" t="str">
        <f>IF(OR($J43="",$J43=0),"",RANK($J43,$J$5:$J$134,0))</f>
        <v/>
      </c>
      <c r="Q43" s="39" t="str">
        <f>IF(OR($K43="",$K43=0),"",RANK($K43,$K$5:$K$134,0))</f>
        <v/>
      </c>
      <c r="R43" s="39" t="str">
        <f>IF(OR($L43="",$L43=0),"",RANK($L43,$L$5:$L$134,0))</f>
        <v/>
      </c>
      <c r="S43" s="39" t="str">
        <f>IF(OR($M43="",$M43=0),"",RANK($M43,$M$5:$M$134,0))</f>
        <v/>
      </c>
      <c r="T43" s="112" t="str">
        <f>IF(ISBLANK(A43),"",IF(ISNA(VLOOKUP(VLOOKUP($A43,Légende!$H:$J,3,FALSE),NOM_BF1,1,FALSE)),"AJOUTER L'ÉCOLE DANS LA SECTION 1",""))</f>
        <v>AJOUTER L'ÉCOLE DANS LA SECTION 1</v>
      </c>
      <c r="V43" t="str">
        <f>IF(N43=VLOOKUP(N43,Estrie!$P$6:$P$22,1,FALSE),"OK","ATTENTION")</f>
        <v>OK</v>
      </c>
    </row>
    <row r="44" spans="1:22" ht="15.75" x14ac:dyDescent="0.25">
      <c r="A44" s="96" t="s">
        <v>89</v>
      </c>
      <c r="B44" s="97" t="s">
        <v>651</v>
      </c>
      <c r="C44" s="180"/>
      <c r="D44" s="178"/>
      <c r="E44" s="180"/>
      <c r="F44" s="180"/>
      <c r="G44" s="178"/>
      <c r="H44" s="180"/>
      <c r="I44" s="180"/>
      <c r="J44" s="71">
        <f t="shared" si="0"/>
        <v>0</v>
      </c>
      <c r="K44" s="71">
        <f t="shared" si="1"/>
        <v>0</v>
      </c>
      <c r="L44" s="71">
        <f t="shared" si="2"/>
        <v>0</v>
      </c>
      <c r="M44" s="70">
        <f t="shared" si="3"/>
        <v>0</v>
      </c>
      <c r="N44" s="103" t="str">
        <f>IF(ISNA(VLOOKUP(A44,Légende!$H:$J,3,FALSE)),"",VLOOKUP(A44,Légende!$H:$J,3,FALSE))</f>
        <v>LE SALÉSIEN</v>
      </c>
      <c r="O44" s="15"/>
      <c r="P44" s="39" t="str">
        <f>IF(OR($J44="",$J44=0),"",RANK($J44,$J$5:$J$134,0))</f>
        <v/>
      </c>
      <c r="Q44" s="39" t="str">
        <f>IF(OR($K44="",$K44=0),"",RANK($K44,$K$5:$K$134,0))</f>
        <v/>
      </c>
      <c r="R44" s="39" t="str">
        <f>IF(OR($L44="",$L44=0),"",RANK($L44,$L$5:$L$134,0))</f>
        <v/>
      </c>
      <c r="S44" s="39" t="str">
        <f>IF(OR($M44="",$M44=0),"",RANK($M44,$M$5:$M$134,0))</f>
        <v/>
      </c>
      <c r="T44" s="112" t="str">
        <f>IF(ISBLANK(A44),"",IF(ISNA(VLOOKUP(VLOOKUP($A44,Légende!$H:$J,3,FALSE),NOM_BF1,1,FALSE)),"AJOUTER L'ÉCOLE DANS LA SECTION 1",""))</f>
        <v>AJOUTER L'ÉCOLE DANS LA SECTION 1</v>
      </c>
      <c r="V44" t="str">
        <f>IF(N44=VLOOKUP(N44,Estrie!$P$6:$P$22,1,FALSE),"OK","ATTENTION")</f>
        <v>OK</v>
      </c>
    </row>
    <row r="45" spans="1:22" ht="15.75" x14ac:dyDescent="0.25">
      <c r="A45" s="96" t="s">
        <v>89</v>
      </c>
      <c r="B45" s="97" t="s">
        <v>589</v>
      </c>
      <c r="C45" s="180"/>
      <c r="D45" s="178"/>
      <c r="E45" s="180"/>
      <c r="F45" s="180"/>
      <c r="G45" s="178"/>
      <c r="H45" s="180"/>
      <c r="I45" s="180"/>
      <c r="J45" s="71">
        <f t="shared" si="0"/>
        <v>0</v>
      </c>
      <c r="K45" s="71">
        <f t="shared" si="1"/>
        <v>0</v>
      </c>
      <c r="L45" s="71">
        <f t="shared" si="2"/>
        <v>0</v>
      </c>
      <c r="M45" s="70">
        <f t="shared" si="3"/>
        <v>0</v>
      </c>
      <c r="N45" s="103" t="str">
        <f>IF(ISNA(VLOOKUP(A45,Légende!$H:$J,3,FALSE)),"",VLOOKUP(A45,Légende!$H:$J,3,FALSE))</f>
        <v>LE SALÉSIEN</v>
      </c>
      <c r="O45" s="15"/>
      <c r="P45" s="39" t="str">
        <f>IF(OR($J45="",$J45=0),"",RANK($J45,$J$5:$J$134,0))</f>
        <v/>
      </c>
      <c r="Q45" s="39" t="str">
        <f>IF(OR($K45="",$K45=0),"",RANK($K45,$K$5:$K$134,0))</f>
        <v/>
      </c>
      <c r="R45" s="39" t="str">
        <f>IF(OR($L45="",$L45=0),"",RANK($L45,$L$5:$L$134,0))</f>
        <v/>
      </c>
      <c r="S45" s="39" t="str">
        <f>IF(OR($M45="",$M45=0),"",RANK($M45,$M$5:$M$134,0))</f>
        <v/>
      </c>
      <c r="T45" s="112" t="str">
        <f>IF(ISBLANK(A45),"",IF(ISNA(VLOOKUP(VLOOKUP($A45,Légende!$H:$J,3,FALSE),NOM_BF1,1,FALSE)),"AJOUTER L'ÉCOLE DANS LA SECTION 1",""))</f>
        <v>AJOUTER L'ÉCOLE DANS LA SECTION 1</v>
      </c>
      <c r="V45" t="str">
        <f>IF(N45=VLOOKUP(N45,Estrie!$P$6:$P$22,1,FALSE),"OK","ATTENTION")</f>
        <v>OK</v>
      </c>
    </row>
    <row r="46" spans="1:22" ht="15.75" x14ac:dyDescent="0.25">
      <c r="A46" s="33" t="s">
        <v>149</v>
      </c>
      <c r="B46" s="56" t="s">
        <v>655</v>
      </c>
      <c r="C46" s="180"/>
      <c r="D46" s="178"/>
      <c r="E46" s="180"/>
      <c r="F46" s="180"/>
      <c r="G46" s="178"/>
      <c r="H46" s="180"/>
      <c r="I46" s="180"/>
      <c r="J46" s="71">
        <f t="shared" si="0"/>
        <v>0</v>
      </c>
      <c r="K46" s="71">
        <f t="shared" si="1"/>
        <v>0</v>
      </c>
      <c r="L46" s="71">
        <f t="shared" si="2"/>
        <v>0</v>
      </c>
      <c r="M46" s="70">
        <f t="shared" si="3"/>
        <v>0</v>
      </c>
      <c r="N46" s="103" t="str">
        <f>IF(ISNA(VLOOKUP(A46,Légende!$H:$J,3,FALSE)),"",VLOOKUP(A46,Légende!$H:$J,3,FALSE))</f>
        <v>DU TOURNESOL</v>
      </c>
      <c r="O46" s="15"/>
      <c r="P46" s="39" t="str">
        <f>IF(OR($J46="",$J46=0),"",RANK($J46,$J$5:$J$112,0))</f>
        <v/>
      </c>
      <c r="Q46" s="39" t="str">
        <f>IF(OR($K46="",$K46=0),"",RANK($K46,$K$5:$K$112,0))</f>
        <v/>
      </c>
      <c r="R46" s="39" t="str">
        <f>IF(OR($L46="",$L46=0),"",RANK($L46,$L$5:$L$112,0))</f>
        <v/>
      </c>
      <c r="S46" s="39" t="str">
        <f>IF(OR($M46="",$M46=0),"",RANK($M46,$M$5:$M$112,0))</f>
        <v/>
      </c>
      <c r="T46" s="112" t="str">
        <f>IF(ISBLANK(A46),"",IF(ISNA(VLOOKUP(VLOOKUP($A46,Légende!$H:$J,3,FALSE),NOM_CM1,1,FALSE)),"AJOUTER L'ÉCOLE DANS LA SECTION 1",""))</f>
        <v/>
      </c>
      <c r="U46" s="112"/>
      <c r="V46" t="str">
        <f>IF(N46=VLOOKUP(N46,Estrie!$N$24:$N$40,1,FALSE),"OK","ATTENTION")</f>
        <v>OK</v>
      </c>
    </row>
    <row r="47" spans="1:22" ht="15.75" x14ac:dyDescent="0.25">
      <c r="A47" s="33"/>
      <c r="B47" s="3"/>
      <c r="C47" s="2"/>
      <c r="D47" s="2"/>
      <c r="E47" s="2"/>
      <c r="F47" s="2"/>
      <c r="G47" s="2"/>
      <c r="H47" s="2"/>
      <c r="I47" s="2"/>
      <c r="J47" s="18"/>
      <c r="K47" s="18"/>
      <c r="L47" s="18"/>
      <c r="M47" s="18"/>
      <c r="N47" s="103" t="str">
        <f>IF(ISNA(VLOOKUP(A47,Légende!$H:$J,3,FALSE)),"",VLOOKUP(A47,Légende!$H:$J,3,FALSE))</f>
        <v/>
      </c>
      <c r="P47" s="39"/>
      <c r="Q47" s="39"/>
      <c r="R47" s="39"/>
      <c r="S47" s="39"/>
      <c r="T47" s="112" t="str">
        <f>IF(ISBLANK(A47),"",IF(ISNA(VLOOKUP(VLOOKUP($A47,Légende!$H:$J,3,FALSE),NOM_CM1,1,FALSE)),"AJOUTER L'ÉCOLE DANS LA SECTION 1",""))</f>
        <v/>
      </c>
    </row>
    <row r="48" spans="1:22" ht="15.75" x14ac:dyDescent="0.25">
      <c r="A48" s="33"/>
      <c r="B48" s="3"/>
      <c r="C48" s="2"/>
      <c r="D48" s="2"/>
      <c r="E48" s="2"/>
      <c r="F48" s="2"/>
      <c r="G48" s="2"/>
      <c r="H48" s="2"/>
      <c r="I48" s="2"/>
      <c r="J48" s="18"/>
      <c r="K48" s="18"/>
      <c r="L48" s="18"/>
      <c r="M48" s="18"/>
      <c r="N48" s="103" t="str">
        <f>IF(ISNA(VLOOKUP(A48,Légende!$H:$J,3,FALSE)),"",VLOOKUP(A48,Légende!$H:$J,3,FALSE))</f>
        <v/>
      </c>
      <c r="P48" s="39"/>
      <c r="Q48" s="39"/>
      <c r="R48" s="39"/>
      <c r="S48" s="39"/>
      <c r="T48" s="112" t="str">
        <f>IF(ISBLANK(A48),"",IF(ISNA(VLOOKUP(VLOOKUP($A48,Légende!$H:$J,3,FALSE),NOM_CM1,1,FALSE)),"AJOUTER L'ÉCOLE DANS LA SECTION 1",""))</f>
        <v/>
      </c>
    </row>
    <row r="49" spans="1:20" ht="15.75" x14ac:dyDescent="0.25">
      <c r="A49" s="33"/>
      <c r="B49" s="3"/>
      <c r="C49" s="2"/>
      <c r="D49" s="2"/>
      <c r="E49" s="2"/>
      <c r="F49" s="2"/>
      <c r="G49" s="2"/>
      <c r="H49" s="2"/>
      <c r="I49" s="2"/>
      <c r="J49" s="18"/>
      <c r="K49" s="18"/>
      <c r="L49" s="18"/>
      <c r="M49" s="18"/>
      <c r="N49" s="103" t="str">
        <f>IF(ISNA(VLOOKUP(A49,Légende!$H:$J,3,FALSE)),"",VLOOKUP(A49,Légende!$H:$J,3,FALSE))</f>
        <v/>
      </c>
      <c r="P49" s="39"/>
      <c r="Q49" s="39"/>
      <c r="R49" s="39"/>
      <c r="S49" s="39"/>
      <c r="T49" s="112" t="str">
        <f>IF(ISBLANK(A49),"",IF(ISNA(VLOOKUP(VLOOKUP($A49,Légende!$H:$J,3,FALSE),NOM_CM1,1,FALSE)),"AJOUTER L'ÉCOLE DANS LA SECTION 1",""))</f>
        <v/>
      </c>
    </row>
    <row r="50" spans="1:20" ht="15.75" x14ac:dyDescent="0.25">
      <c r="A50" s="33"/>
      <c r="B50" s="3"/>
      <c r="C50" s="2"/>
      <c r="D50" s="2"/>
      <c r="E50" s="2"/>
      <c r="F50" s="2"/>
      <c r="G50" s="2"/>
      <c r="H50" s="2"/>
      <c r="I50" s="2"/>
      <c r="J50" s="18"/>
      <c r="K50" s="18"/>
      <c r="L50" s="18"/>
      <c r="M50" s="18"/>
      <c r="N50" s="103" t="str">
        <f>IF(ISNA(VLOOKUP(A50,Légende!$H:$J,3,FALSE)),"",VLOOKUP(A50,Légende!$H:$J,3,FALSE))</f>
        <v/>
      </c>
      <c r="P50" s="39"/>
      <c r="Q50" s="39"/>
      <c r="R50" s="39"/>
      <c r="S50" s="39"/>
      <c r="T50" s="112" t="str">
        <f>IF(ISBLANK(A50),"",IF(ISNA(VLOOKUP(VLOOKUP($A50,Légende!$H:$J,3,FALSE),NOM_CM1,1,FALSE)),"AJOUTER L'ÉCOLE DANS LA SECTION 1",""))</f>
        <v/>
      </c>
    </row>
    <row r="51" spans="1:20" ht="15.75" x14ac:dyDescent="0.25">
      <c r="B51" s="3"/>
      <c r="C51" s="2"/>
      <c r="D51" s="2"/>
      <c r="E51" s="2"/>
      <c r="F51" s="2"/>
      <c r="G51" s="2"/>
      <c r="H51" s="2"/>
      <c r="I51" s="2"/>
      <c r="J51" s="18"/>
      <c r="K51" s="18"/>
      <c r="L51" s="18"/>
      <c r="M51" s="18"/>
      <c r="N51" s="103" t="str">
        <f>IF(ISNA(VLOOKUP(A51,Légende!$H:$J,3,FALSE)),"",VLOOKUP(A51,Légende!$H:$J,3,FALSE))</f>
        <v/>
      </c>
      <c r="P51" s="39"/>
      <c r="Q51" s="39"/>
      <c r="R51" s="39"/>
      <c r="S51" s="39"/>
      <c r="T51" s="112" t="str">
        <f>IF(ISBLANK(A51),"",IF(ISNA(VLOOKUP(VLOOKUP($A51,Légende!$H:$J,3,FALSE),NOM_CM1,1,FALSE)),"AJOUTER L'ÉCOLE DANS LA SECTION 1",""))</f>
        <v/>
      </c>
    </row>
    <row r="52" spans="1:20" ht="15.75" x14ac:dyDescent="0.25">
      <c r="B52" s="3"/>
      <c r="C52" s="2"/>
      <c r="D52" s="2"/>
      <c r="E52" s="2"/>
      <c r="F52" s="2"/>
      <c r="G52" s="2"/>
      <c r="H52" s="2"/>
      <c r="I52" s="2"/>
      <c r="J52" s="18"/>
      <c r="K52" s="18"/>
      <c r="L52" s="18"/>
      <c r="M52" s="18"/>
      <c r="N52" s="103" t="str">
        <f>IF(ISNA(VLOOKUP(A52,Légende!$H:$J,3,FALSE)),"",VLOOKUP(A52,Légende!$H:$J,3,FALSE))</f>
        <v/>
      </c>
      <c r="P52" s="39"/>
      <c r="Q52" s="39"/>
      <c r="R52" s="39"/>
      <c r="S52" s="39"/>
      <c r="T52" s="112" t="str">
        <f>IF(ISBLANK(A52),"",IF(ISNA(VLOOKUP(VLOOKUP($A52,Légende!$H:$J,3,FALSE),NOM_CM1,1,FALSE)),"AJOUTER L'ÉCOLE DANS LA SECTION 1",""))</f>
        <v/>
      </c>
    </row>
    <row r="53" spans="1:20" ht="15.75" x14ac:dyDescent="0.25">
      <c r="B53" s="3"/>
      <c r="C53" s="2"/>
      <c r="D53" s="2"/>
      <c r="E53" s="2"/>
      <c r="F53" s="2"/>
      <c r="G53" s="2"/>
      <c r="H53" s="2"/>
      <c r="I53" s="2"/>
      <c r="J53" s="18"/>
      <c r="K53" s="18"/>
      <c r="L53" s="18"/>
      <c r="M53" s="18"/>
      <c r="N53" s="103" t="str">
        <f>IF(ISNA(VLOOKUP(A53,Légende!$H:$J,3,FALSE)),"",VLOOKUP(A53,Légende!$H:$J,3,FALSE))</f>
        <v/>
      </c>
      <c r="P53" s="39"/>
      <c r="Q53" s="39"/>
      <c r="R53" s="39"/>
      <c r="S53" s="39"/>
      <c r="T53" s="112" t="str">
        <f>IF(ISBLANK(A53),"",IF(ISNA(VLOOKUP(VLOOKUP($A53,Légende!$H:$J,3,FALSE),NOM_CM1,1,FALSE)),"AJOUTER L'ÉCOLE DANS LA SECTION 1",""))</f>
        <v/>
      </c>
    </row>
    <row r="54" spans="1:20" ht="15.75" customHeight="1" x14ac:dyDescent="0.25"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103" t="str">
        <f>IF(ISNA(VLOOKUP(A54,Légende!$H:$J,3,FALSE)),"",VLOOKUP(A54,Légende!$H:$J,3,FALSE))</f>
        <v/>
      </c>
      <c r="P54" s="39"/>
      <c r="Q54" s="39"/>
      <c r="R54" s="39"/>
      <c r="S54" s="39"/>
      <c r="T54" s="112" t="str">
        <f>IF(ISBLANK(A54),"",IF(ISNA(VLOOKUP(VLOOKUP($A54,Légende!$H:$J,3,FALSE),NOM_CM1,1,FALSE)),"AJOUTER L'ÉCOLE DANS LA SECTION 1",""))</f>
        <v/>
      </c>
    </row>
    <row r="55" spans="1:20" ht="15.75" customHeight="1" x14ac:dyDescent="0.25">
      <c r="B55" s="3"/>
      <c r="C55" s="2"/>
      <c r="D55" s="2"/>
      <c r="E55" s="2"/>
      <c r="F55" s="2"/>
      <c r="G55" s="2"/>
      <c r="H55" s="4"/>
      <c r="I55" s="4"/>
      <c r="J55" s="4"/>
      <c r="K55" s="4"/>
      <c r="L55" s="4"/>
      <c r="M55" s="4"/>
      <c r="N55" s="103" t="str">
        <f>IF(ISNA(VLOOKUP(A55,Légende!$H:$J,3,FALSE)),"",VLOOKUP(A55,Légende!$H:$J,3,FALSE))</f>
        <v/>
      </c>
      <c r="P55" s="39"/>
      <c r="Q55" s="39"/>
      <c r="R55" s="39"/>
      <c r="S55" s="39"/>
      <c r="T55" s="112" t="str">
        <f>IF(ISBLANK(A55),"",IF(ISNA(VLOOKUP(VLOOKUP($A55,Légende!$H:$J,3,FALSE),NOM_CM1,1,FALSE)),"AJOUTER L'ÉCOLE DANS LA SECTION 1",""))</f>
        <v/>
      </c>
    </row>
    <row r="56" spans="1:20" ht="15.75" x14ac:dyDescent="0.25">
      <c r="B56" s="3"/>
      <c r="C56" s="2"/>
      <c r="D56" s="2"/>
      <c r="E56" s="2"/>
      <c r="F56" s="2"/>
      <c r="G56" s="2"/>
      <c r="H56" s="4"/>
      <c r="I56" s="4"/>
      <c r="J56" s="4"/>
      <c r="K56" s="4"/>
      <c r="L56" s="4"/>
      <c r="M56" s="4"/>
      <c r="N56" s="103" t="str">
        <f>IF(ISNA(VLOOKUP(A56,Légende!$H:$J,3,FALSE)),"",VLOOKUP(A56,Légende!$H:$J,3,FALSE))</f>
        <v/>
      </c>
      <c r="P56" s="39"/>
      <c r="Q56" s="39"/>
      <c r="R56" s="39"/>
      <c r="S56" s="39"/>
      <c r="T56" s="112" t="str">
        <f>IF(ISBLANK(A56),"",IF(ISNA(VLOOKUP(VLOOKUP($A56,Légende!$H:$J,3,FALSE),NOM_CM1,1,FALSE)),"AJOUTER L'ÉCOLE DANS LA SECTION 1",""))</f>
        <v/>
      </c>
    </row>
    <row r="57" spans="1:20" ht="15.75" x14ac:dyDescent="0.25">
      <c r="B57" s="3"/>
      <c r="C57" s="2"/>
      <c r="D57" s="2"/>
      <c r="E57" s="2"/>
      <c r="F57" s="2"/>
      <c r="G57" s="2"/>
      <c r="H57" s="4"/>
      <c r="I57" s="4"/>
      <c r="J57" s="4"/>
      <c r="K57" s="4"/>
      <c r="L57" s="4"/>
      <c r="M57" s="4"/>
      <c r="N57" s="103" t="str">
        <f>IF(ISNA(VLOOKUP(A57,Légende!$H:$J,3,FALSE)),"",VLOOKUP(A57,Légende!$H:$J,3,FALSE))</f>
        <v/>
      </c>
      <c r="P57" s="39"/>
      <c r="Q57" s="39"/>
      <c r="R57" s="39"/>
      <c r="S57" s="39"/>
      <c r="T57" s="112" t="str">
        <f>IF(ISBLANK(A57),"",IF(ISNA(VLOOKUP(VLOOKUP($A57,Légende!$H:$J,3,FALSE),NOM_CM1,1,FALSE)),"AJOUTER L'ÉCOLE DANS LA SECTION 1",""))</f>
        <v/>
      </c>
    </row>
    <row r="58" spans="1:20" ht="15.75" x14ac:dyDescent="0.25">
      <c r="B58" s="3"/>
      <c r="C58" s="2"/>
      <c r="D58" s="2"/>
      <c r="E58" s="2"/>
      <c r="F58" s="2"/>
      <c r="G58" s="2"/>
      <c r="H58" s="4"/>
      <c r="I58" s="4"/>
      <c r="J58" s="4"/>
      <c r="K58" s="4"/>
      <c r="L58" s="4"/>
      <c r="M58" s="4"/>
      <c r="N58" s="103" t="str">
        <f>IF(ISNA(VLOOKUP(A58,Légende!$H:$J,3,FALSE)),"",VLOOKUP(A58,Légende!$H:$J,3,FALSE))</f>
        <v/>
      </c>
      <c r="P58" s="39"/>
      <c r="Q58" s="39"/>
      <c r="R58" s="39"/>
      <c r="S58" s="39"/>
      <c r="T58" s="112" t="str">
        <f>IF(ISBLANK(A58),"",IF(ISNA(VLOOKUP(VLOOKUP($A58,Légende!$H:$J,3,FALSE),NOM_CM1,1,FALSE)),"AJOUTER L'ÉCOLE DANS LA SECTION 1",""))</f>
        <v/>
      </c>
    </row>
    <row r="59" spans="1:20" ht="15.75" x14ac:dyDescent="0.25">
      <c r="B59" s="3"/>
      <c r="C59" s="2"/>
      <c r="D59" s="2"/>
      <c r="E59" s="2"/>
      <c r="F59" s="2"/>
      <c r="G59" s="2"/>
      <c r="H59" s="4"/>
      <c r="I59" s="4"/>
      <c r="J59" s="4"/>
      <c r="K59" s="4"/>
      <c r="L59" s="4"/>
      <c r="M59" s="4"/>
      <c r="N59" s="103" t="str">
        <f>IF(ISNA(VLOOKUP(A59,Légende!$H:$J,3,FALSE)),"",VLOOKUP(A59,Légende!$H:$J,3,FALSE))</f>
        <v/>
      </c>
      <c r="P59" s="39"/>
      <c r="Q59" s="39"/>
      <c r="R59" s="39"/>
      <c r="S59" s="39"/>
      <c r="T59" s="112" t="str">
        <f>IF(ISBLANK(A59),"",IF(ISNA(VLOOKUP(VLOOKUP($A59,Légende!$H:$J,3,FALSE),NOM_CM1,1,FALSE)),"AJOUTER L'ÉCOLE DANS LA SECTION 1",""))</f>
        <v/>
      </c>
    </row>
    <row r="60" spans="1:20" ht="15.75" x14ac:dyDescent="0.25">
      <c r="B60" s="3"/>
      <c r="C60" s="2"/>
      <c r="D60" s="2"/>
      <c r="E60" s="2"/>
      <c r="F60" s="2"/>
      <c r="G60" s="2"/>
      <c r="H60" s="4"/>
      <c r="I60" s="4"/>
      <c r="J60" s="4"/>
      <c r="K60" s="4"/>
      <c r="L60" s="4"/>
      <c r="M60" s="4"/>
      <c r="N60" s="103" t="str">
        <f>IF(ISNA(VLOOKUP(A60,Légende!$H:$J,3,FALSE)),"",VLOOKUP(A60,Légende!$H:$J,3,FALSE))</f>
        <v/>
      </c>
      <c r="P60" s="39"/>
      <c r="Q60" s="39"/>
      <c r="R60" s="39"/>
      <c r="S60" s="39"/>
      <c r="T60" s="112" t="str">
        <f>IF(ISBLANK(A60),"",IF(ISNA(VLOOKUP(VLOOKUP($A60,Légende!$H:$J,3,FALSE),NOM_CM1,1,FALSE)),"AJOUTER L'ÉCOLE DANS LA SECTION 1",""))</f>
        <v/>
      </c>
    </row>
    <row r="61" spans="1:20" ht="15.75" x14ac:dyDescent="0.25">
      <c r="B61" s="3"/>
      <c r="C61" s="2"/>
      <c r="D61" s="2"/>
      <c r="E61" s="2"/>
      <c r="F61" s="2"/>
      <c r="G61" s="2"/>
      <c r="H61" s="4"/>
      <c r="I61" s="4"/>
      <c r="J61" s="4"/>
      <c r="K61" s="4"/>
      <c r="L61" s="4"/>
      <c r="M61" s="4"/>
      <c r="N61" s="103" t="str">
        <f>IF(ISNA(VLOOKUP(A61,Légende!$H:$J,3,FALSE)),"",VLOOKUP(A61,Légende!$H:$J,3,FALSE))</f>
        <v/>
      </c>
      <c r="P61" s="39"/>
      <c r="Q61" s="39"/>
      <c r="R61" s="39"/>
      <c r="S61" s="39"/>
      <c r="T61" s="112" t="str">
        <f>IF(ISBLANK(A61),"",IF(ISNA(VLOOKUP(VLOOKUP($A61,Légende!$H:$J,3,FALSE),NOM_CM1,1,FALSE)),"AJOUTER L'ÉCOLE DANS LA SECTION 1",""))</f>
        <v/>
      </c>
    </row>
    <row r="62" spans="1:20" ht="15.75" x14ac:dyDescent="0.25">
      <c r="B62" s="3"/>
      <c r="C62" s="2"/>
      <c r="D62" s="2"/>
      <c r="E62" s="2"/>
      <c r="F62" s="2"/>
      <c r="G62" s="2"/>
      <c r="H62" s="4"/>
      <c r="I62" s="4"/>
      <c r="J62" s="4"/>
      <c r="K62" s="4"/>
      <c r="L62" s="4"/>
      <c r="M62" s="4"/>
      <c r="N62" s="103" t="str">
        <f>IF(ISNA(VLOOKUP(A62,Légende!$H:$J,3,FALSE)),"",VLOOKUP(A62,Légende!$H:$J,3,FALSE))</f>
        <v/>
      </c>
      <c r="P62" s="39"/>
      <c r="Q62" s="39"/>
      <c r="R62" s="39"/>
      <c r="S62" s="39"/>
      <c r="T62" s="112" t="str">
        <f>IF(ISBLANK(A62),"",IF(ISNA(VLOOKUP(VLOOKUP($A62,Légende!$H:$J,3,FALSE),NOM_CM1,1,FALSE)),"AJOUTER L'ÉCOLE DANS LA SECTION 1",""))</f>
        <v/>
      </c>
    </row>
    <row r="63" spans="1:20" ht="15.75" x14ac:dyDescent="0.25">
      <c r="B63" s="3"/>
      <c r="C63" s="2"/>
      <c r="D63" s="2"/>
      <c r="E63" s="2"/>
      <c r="F63" s="2"/>
      <c r="G63" s="2"/>
      <c r="H63" s="4"/>
      <c r="I63" s="4"/>
      <c r="J63" s="4"/>
      <c r="K63" s="4"/>
      <c r="L63" s="4"/>
      <c r="M63" s="4"/>
      <c r="N63" s="103" t="str">
        <f>IF(ISNA(VLOOKUP(A63,Légende!$H:$J,3,FALSE)),"",VLOOKUP(A63,Légende!$H:$J,3,FALSE))</f>
        <v/>
      </c>
      <c r="P63" s="39"/>
      <c r="Q63" s="39"/>
      <c r="R63" s="39"/>
      <c r="S63" s="39"/>
      <c r="T63" s="112" t="str">
        <f>IF(ISBLANK(A63),"",IF(ISNA(VLOOKUP(VLOOKUP($A63,Légende!$H:$J,3,FALSE),NOM_CM1,1,FALSE)),"AJOUTER L'ÉCOLE DANS LA SECTION 1",""))</f>
        <v/>
      </c>
    </row>
    <row r="64" spans="1:20" ht="15.75" x14ac:dyDescent="0.25">
      <c r="B64" s="3"/>
      <c r="C64" s="2"/>
      <c r="D64" s="2"/>
      <c r="E64" s="2"/>
      <c r="F64" s="2"/>
      <c r="G64" s="2"/>
      <c r="H64" s="4"/>
      <c r="I64" s="4"/>
      <c r="J64" s="4"/>
      <c r="K64" s="4"/>
      <c r="L64" s="4"/>
      <c r="M64" s="4"/>
      <c r="N64" s="103" t="str">
        <f>IF(ISNA(VLOOKUP(A64,Légende!$H:$J,3,FALSE)),"",VLOOKUP(A64,Légende!$H:$J,3,FALSE))</f>
        <v/>
      </c>
      <c r="P64" s="39"/>
      <c r="Q64" s="39"/>
      <c r="R64" s="39"/>
      <c r="S64" s="39"/>
      <c r="T64" s="112" t="str">
        <f>IF(ISBLANK(A64),"",IF(ISNA(VLOOKUP(VLOOKUP($A64,Légende!$H:$J,3,FALSE),NOM_CM1,1,FALSE)),"AJOUTER L'ÉCOLE DANS LA SECTION 1",""))</f>
        <v/>
      </c>
    </row>
    <row r="65" spans="2:20" ht="15.75" x14ac:dyDescent="0.25">
      <c r="B65" s="3"/>
      <c r="C65" s="2"/>
      <c r="D65" s="2"/>
      <c r="E65" s="2"/>
      <c r="F65" s="2"/>
      <c r="G65" s="2"/>
      <c r="H65" s="4"/>
      <c r="I65" s="4"/>
      <c r="J65" s="4"/>
      <c r="K65" s="4"/>
      <c r="L65" s="4"/>
      <c r="M65" s="4"/>
      <c r="N65" s="103" t="str">
        <f>IF(ISNA(VLOOKUP(A65,Légende!$H:$J,3,FALSE)),"",VLOOKUP(A65,Légende!$H:$J,3,FALSE))</f>
        <v/>
      </c>
      <c r="P65" s="39"/>
      <c r="Q65" s="39"/>
      <c r="R65" s="39"/>
      <c r="S65" s="39"/>
      <c r="T65" s="112" t="str">
        <f>IF(ISBLANK(A65),"",IF(ISNA(VLOOKUP(VLOOKUP($A65,Légende!$H:$J,3,FALSE),NOM_CM1,1,FALSE)),"AJOUTER L'ÉCOLE DANS LA SECTION 1",""))</f>
        <v/>
      </c>
    </row>
    <row r="66" spans="2:20" ht="15.75" x14ac:dyDescent="0.25">
      <c r="B66" s="3"/>
      <c r="C66" s="2"/>
      <c r="D66" s="2"/>
      <c r="E66" s="2"/>
      <c r="F66" s="2"/>
      <c r="G66" s="2"/>
      <c r="H66" s="4"/>
      <c r="I66" s="4"/>
      <c r="J66" s="4"/>
      <c r="K66" s="4"/>
      <c r="L66" s="4"/>
      <c r="M66" s="4"/>
      <c r="N66" s="103" t="str">
        <f>IF(ISNA(VLOOKUP(A66,Légende!$H:$J,3,FALSE)),"",VLOOKUP(A66,Légende!$H:$J,3,FALSE))</f>
        <v/>
      </c>
      <c r="P66" s="39"/>
      <c r="Q66" s="39"/>
      <c r="R66" s="39"/>
      <c r="S66" s="39"/>
      <c r="T66" s="112" t="str">
        <f>IF(ISBLANK(A66),"",IF(ISNA(VLOOKUP(VLOOKUP($A66,Légende!$H:$J,3,FALSE),NOM_CM1,1,FALSE)),"AJOUTER L'ÉCOLE DANS LA SECTION 1",""))</f>
        <v/>
      </c>
    </row>
    <row r="67" spans="2:20" ht="15.75" x14ac:dyDescent="0.25">
      <c r="B67" s="3"/>
      <c r="C67" s="2"/>
      <c r="D67" s="2"/>
      <c r="E67" s="2"/>
      <c r="F67" s="2"/>
      <c r="G67" s="2"/>
      <c r="H67" s="4"/>
      <c r="I67" s="4"/>
      <c r="J67" s="4"/>
      <c r="K67" s="4"/>
      <c r="L67" s="4"/>
      <c r="M67" s="4"/>
      <c r="N67" s="103" t="str">
        <f>IF(ISNA(VLOOKUP(A67,Légende!$H:$J,3,FALSE)),"",VLOOKUP(A67,Légende!$H:$J,3,FALSE))</f>
        <v/>
      </c>
      <c r="P67" s="39"/>
      <c r="Q67" s="39"/>
      <c r="R67" s="39"/>
      <c r="S67" s="39"/>
      <c r="T67" s="112" t="str">
        <f>IF(ISBLANK(A67),"",IF(ISNA(VLOOKUP(VLOOKUP($A67,Légende!$H:$J,3,FALSE),NOM_CM1,1,FALSE)),"AJOUTER L'ÉCOLE DANS LA SECTION 1",""))</f>
        <v/>
      </c>
    </row>
    <row r="68" spans="2:20" ht="15.75" x14ac:dyDescent="0.25">
      <c r="B68" s="3"/>
      <c r="C68" s="2"/>
      <c r="D68" s="2"/>
      <c r="E68" s="2"/>
      <c r="F68" s="2"/>
      <c r="G68" s="2"/>
      <c r="H68" s="4"/>
      <c r="I68" s="4"/>
      <c r="J68" s="4"/>
      <c r="K68" s="4"/>
      <c r="L68" s="4"/>
      <c r="M68" s="4"/>
      <c r="N68" s="103" t="str">
        <f>IF(ISNA(VLOOKUP(A68,Légende!$H:$J,3,FALSE)),"",VLOOKUP(A68,Légende!$H:$J,3,FALSE))</f>
        <v/>
      </c>
      <c r="P68" s="39"/>
      <c r="Q68" s="39"/>
      <c r="R68" s="39"/>
      <c r="S68" s="39"/>
      <c r="T68" s="112" t="str">
        <f>IF(ISBLANK(A68),"",IF(ISNA(VLOOKUP(VLOOKUP($A68,Légende!$H:$J,3,FALSE),NOM_CM1,1,FALSE)),"AJOUTER L'ÉCOLE DANS LA SECTION 1",""))</f>
        <v/>
      </c>
    </row>
    <row r="69" spans="2:20" ht="15.75" x14ac:dyDescent="0.25">
      <c r="B69" s="3"/>
      <c r="C69" s="3"/>
      <c r="D69" s="3"/>
      <c r="E69" s="3"/>
      <c r="F69" s="3"/>
      <c r="G69" s="3"/>
      <c r="H69" s="5"/>
      <c r="I69" s="5"/>
      <c r="J69" s="5"/>
      <c r="K69" s="5"/>
      <c r="L69" s="5"/>
      <c r="M69" s="5"/>
      <c r="N69" s="103" t="str">
        <f>IF(ISNA(VLOOKUP(A69,Légende!$H:$J,3,FALSE)),"",VLOOKUP(A69,Légende!$H:$J,3,FALSE))</f>
        <v/>
      </c>
      <c r="P69" s="39"/>
      <c r="Q69" s="39"/>
      <c r="R69" s="39"/>
      <c r="S69" s="39"/>
      <c r="T69" s="112" t="str">
        <f>IF(ISBLANK(A69),"",IF(ISNA(VLOOKUP(VLOOKUP($A69,Légende!$H:$J,3,FALSE),NOM_CM1,1,FALSE)),"AJOUTER L'ÉCOLE DANS LA SECTION 1",""))</f>
        <v/>
      </c>
    </row>
    <row r="70" spans="2:20" ht="15.75" x14ac:dyDescent="0.25">
      <c r="B70" s="3"/>
      <c r="C70" s="3"/>
      <c r="D70" s="3"/>
      <c r="E70" s="3"/>
      <c r="F70" s="3"/>
      <c r="G70" s="3"/>
      <c r="H70" s="5"/>
      <c r="I70" s="5"/>
      <c r="J70" s="5"/>
      <c r="K70" s="5"/>
      <c r="L70" s="5"/>
      <c r="M70" s="5"/>
      <c r="N70" s="103" t="str">
        <f>IF(ISNA(VLOOKUP(A70,Légende!$H:$J,3,FALSE)),"",VLOOKUP(A70,Légende!$H:$J,3,FALSE))</f>
        <v/>
      </c>
      <c r="P70" s="39"/>
      <c r="Q70" s="39"/>
      <c r="R70" s="39"/>
      <c r="S70" s="39"/>
      <c r="T70" s="112" t="str">
        <f>IF(ISBLANK(A70),"",IF(ISNA(VLOOKUP(VLOOKUP($A70,Légende!$H:$J,3,FALSE),NOM_CM1,1,FALSE)),"AJOUTER L'ÉCOLE DANS LA SECTION 1",""))</f>
        <v/>
      </c>
    </row>
    <row r="71" spans="2:20" ht="15.75" x14ac:dyDescent="0.25">
      <c r="B71" s="3"/>
      <c r="C71" s="3"/>
      <c r="D71" s="3"/>
      <c r="E71" s="3"/>
      <c r="F71" s="3"/>
      <c r="G71" s="3"/>
      <c r="H71" s="5"/>
      <c r="I71" s="5"/>
      <c r="J71" s="5"/>
      <c r="K71" s="5"/>
      <c r="L71" s="5"/>
      <c r="M71" s="5"/>
      <c r="N71" s="103" t="str">
        <f>IF(ISNA(VLOOKUP(A71,Légende!$H:$J,3,FALSE)),"",VLOOKUP(A71,Légende!$H:$J,3,FALSE))</f>
        <v/>
      </c>
      <c r="P71" s="39"/>
      <c r="Q71" s="39"/>
      <c r="R71" s="39"/>
      <c r="S71" s="39"/>
      <c r="T71" s="112" t="str">
        <f>IF(ISBLANK(A71),"",IF(ISNA(VLOOKUP(VLOOKUP($A71,Légende!$H:$J,3,FALSE),NOM_CM1,1,FALSE)),"AJOUTER L'ÉCOLE DANS LA SECTION 1",""))</f>
        <v/>
      </c>
    </row>
    <row r="72" spans="2:20" x14ac:dyDescent="0.2">
      <c r="B72" s="1"/>
      <c r="C72" s="1"/>
      <c r="D72" s="1"/>
      <c r="E72" s="1"/>
      <c r="F72" s="1"/>
      <c r="G72" s="1"/>
      <c r="N72" s="103" t="str">
        <f>IF(ISNA(VLOOKUP(A72,Légende!$H:$J,3,FALSE)),"",VLOOKUP(A72,Légende!$H:$J,3,FALSE))</f>
        <v/>
      </c>
      <c r="P72" s="39"/>
      <c r="Q72" s="39"/>
      <c r="R72" s="39"/>
      <c r="S72" s="39"/>
      <c r="T72" s="112" t="str">
        <f>IF(ISBLANK(A72),"",IF(ISNA(VLOOKUP(VLOOKUP($A72,Légende!$H:$J,3,FALSE),NOM_CM1,1,FALSE)),"AJOUTER L'ÉCOLE DANS LA SECTION 1",""))</f>
        <v/>
      </c>
    </row>
    <row r="73" spans="2:20" x14ac:dyDescent="0.2">
      <c r="N73" s="103" t="str">
        <f>IF(ISNA(VLOOKUP(A73,Légende!$H:$J,3,FALSE)),"",VLOOKUP(A73,Légende!$H:$J,3,FALSE))</f>
        <v/>
      </c>
      <c r="P73" s="39"/>
      <c r="Q73" s="39"/>
      <c r="R73" s="39"/>
      <c r="S73" s="39"/>
      <c r="T73" s="112" t="str">
        <f>IF(ISBLANK(A73),"",IF(ISNA(VLOOKUP(VLOOKUP($A73,Légende!$H:$J,3,FALSE),NOM_CM1,1,FALSE)),"AJOUTER L'ÉCOLE DANS LA SECTION 1",""))</f>
        <v/>
      </c>
    </row>
    <row r="74" spans="2:20" x14ac:dyDescent="0.2">
      <c r="N74" s="103" t="str">
        <f>IF(ISNA(VLOOKUP(A74,Légende!$H:$J,3,FALSE)),"",VLOOKUP(A74,Légende!$H:$J,3,FALSE))</f>
        <v/>
      </c>
      <c r="P74" s="39"/>
      <c r="Q74" s="39"/>
      <c r="R74" s="39"/>
      <c r="S74" s="39"/>
      <c r="T74" s="112" t="str">
        <f>IF(ISBLANK(A74),"",IF(ISNA(VLOOKUP(VLOOKUP($A74,Légende!$H:$J,3,FALSE),NOM_CM1,1,FALSE)),"AJOUTER L'ÉCOLE DANS LA SECTION 1",""))</f>
        <v/>
      </c>
    </row>
    <row r="75" spans="2:20" x14ac:dyDescent="0.2">
      <c r="N75" s="103" t="str">
        <f>IF(ISNA(VLOOKUP(A75,Légende!$H:$J,3,FALSE)),"",VLOOKUP(A75,Légende!$H:$J,3,FALSE))</f>
        <v/>
      </c>
      <c r="P75" s="39"/>
      <c r="Q75" s="39"/>
      <c r="R75" s="39"/>
      <c r="S75" s="39"/>
      <c r="T75" s="112" t="str">
        <f>IF(ISBLANK(A75),"",IF(ISNA(VLOOKUP(VLOOKUP($A75,Légende!$H:$J,3,FALSE),NOM_CM1,1,FALSE)),"AJOUTER L'ÉCOLE DANS LA SECTION 1",""))</f>
        <v/>
      </c>
    </row>
    <row r="76" spans="2:20" x14ac:dyDescent="0.2">
      <c r="N76" s="103" t="str">
        <f>IF(ISNA(VLOOKUP(A76,Légende!$H:$J,3,FALSE)),"",VLOOKUP(A76,Légende!$H:$J,3,FALSE))</f>
        <v/>
      </c>
      <c r="P76" s="39"/>
      <c r="Q76" s="39"/>
      <c r="R76" s="39"/>
      <c r="S76" s="39"/>
      <c r="T76" s="112" t="str">
        <f>IF(ISBLANK(A76),"",IF(ISNA(VLOOKUP(VLOOKUP($A76,Légende!$H:$J,3,FALSE),NOM_CM1,1,FALSE)),"AJOUTER L'ÉCOLE DANS LA SECTION 1",""))</f>
        <v/>
      </c>
    </row>
    <row r="77" spans="2:20" x14ac:dyDescent="0.2">
      <c r="N77" s="103" t="str">
        <f>IF(ISNA(VLOOKUP(A77,Légende!$H:$J,3,FALSE)),"",VLOOKUP(A77,Légende!$H:$J,3,FALSE))</f>
        <v/>
      </c>
      <c r="P77" s="39"/>
      <c r="Q77" s="39"/>
      <c r="R77" s="39"/>
      <c r="S77" s="39"/>
      <c r="T77" s="112" t="str">
        <f>IF(ISBLANK(A77),"",IF(ISNA(VLOOKUP(VLOOKUP($A77,Légende!$H:$J,3,FALSE),NOM_CM1,1,FALSE)),"AJOUTER L'ÉCOLE DANS LA SECTION 1",""))</f>
        <v/>
      </c>
    </row>
    <row r="78" spans="2:20" x14ac:dyDescent="0.2">
      <c r="N78" s="103" t="str">
        <f>IF(ISNA(VLOOKUP(A78,Légende!$H:$J,3,FALSE)),"",VLOOKUP(A78,Légende!$H:$J,3,FALSE))</f>
        <v/>
      </c>
      <c r="P78" s="39"/>
      <c r="Q78" s="39"/>
      <c r="R78" s="39"/>
      <c r="S78" s="39"/>
      <c r="T78" s="112" t="str">
        <f>IF(ISBLANK(A78),"",IF(ISNA(VLOOKUP(VLOOKUP($A78,Légende!$H:$J,3,FALSE),NOM_CM1,1,FALSE)),"AJOUTER L'ÉCOLE DANS LA SECTION 1",""))</f>
        <v/>
      </c>
    </row>
    <row r="79" spans="2:20" x14ac:dyDescent="0.2">
      <c r="N79" s="103" t="str">
        <f>IF(ISNA(VLOOKUP(A79,Légende!$H:$J,3,FALSE)),"",VLOOKUP(A79,Légende!$H:$J,3,FALSE))</f>
        <v/>
      </c>
      <c r="P79" s="39"/>
      <c r="Q79" s="39"/>
      <c r="R79" s="39"/>
      <c r="S79" s="39"/>
      <c r="T79" s="112" t="str">
        <f>IF(ISBLANK(A79),"",IF(ISNA(VLOOKUP(VLOOKUP($A79,Légende!$H:$J,3,FALSE),NOM_CM1,1,FALSE)),"AJOUTER L'ÉCOLE DANS LA SECTION 1",""))</f>
        <v/>
      </c>
    </row>
    <row r="80" spans="2:20" x14ac:dyDescent="0.2">
      <c r="N80" s="103" t="str">
        <f>IF(ISNA(VLOOKUP(A80,Légende!$H:$J,3,FALSE)),"",VLOOKUP(A80,Légende!$H:$J,3,FALSE))</f>
        <v/>
      </c>
      <c r="P80" s="39"/>
      <c r="Q80" s="39"/>
      <c r="R80" s="39"/>
      <c r="S80" s="39"/>
      <c r="T80" s="112" t="str">
        <f>IF(ISBLANK(A80),"",IF(ISNA(VLOOKUP(VLOOKUP($A80,Légende!$H:$J,3,FALSE),NOM_CM1,1,FALSE)),"AJOUTER L'ÉCOLE DANS LA SECTION 1",""))</f>
        <v/>
      </c>
    </row>
    <row r="81" spans="14:20" x14ac:dyDescent="0.2">
      <c r="N81" s="103" t="str">
        <f>IF(ISNA(VLOOKUP(A81,Légende!$H:$J,3,FALSE)),"",VLOOKUP(A81,Légende!$H:$J,3,FALSE))</f>
        <v/>
      </c>
      <c r="P81" s="39"/>
      <c r="Q81" s="39"/>
      <c r="R81" s="39"/>
      <c r="S81" s="39"/>
      <c r="T81" s="112" t="str">
        <f>IF(ISBLANK(A81),"",IF(ISNA(VLOOKUP(VLOOKUP($A81,Légende!$H:$J,3,FALSE),NOM_CM1,1,FALSE)),"AJOUTER L'ÉCOLE DANS LA SECTION 1",""))</f>
        <v/>
      </c>
    </row>
    <row r="82" spans="14:20" x14ac:dyDescent="0.2">
      <c r="N82" s="103" t="str">
        <f>IF(ISNA(VLOOKUP(A82,Légende!$H:$J,3,FALSE)),"",VLOOKUP(A82,Légende!$H:$J,3,FALSE))</f>
        <v/>
      </c>
      <c r="P82" s="39"/>
      <c r="Q82" s="39"/>
      <c r="R82" s="39"/>
      <c r="S82" s="39"/>
      <c r="T82" s="112" t="str">
        <f>IF(ISBLANK(A82),"",IF(ISNA(VLOOKUP(VLOOKUP($A82,Légende!$H:$J,3,FALSE),NOM_CM1,1,FALSE)),"AJOUTER L'ÉCOLE DANS LA SECTION 1",""))</f>
        <v/>
      </c>
    </row>
    <row r="83" spans="14:20" x14ac:dyDescent="0.2">
      <c r="N83" s="103" t="str">
        <f>IF(ISNA(VLOOKUP(A83,Légende!$H:$J,3,FALSE)),"",VLOOKUP(A83,Légende!$H:$J,3,FALSE))</f>
        <v/>
      </c>
      <c r="P83" s="39"/>
      <c r="Q83" s="39"/>
      <c r="R83" s="39"/>
      <c r="S83" s="39"/>
      <c r="T83" s="112" t="str">
        <f>IF(ISBLANK(A83),"",IF(ISNA(VLOOKUP(VLOOKUP($A83,Légende!$H:$J,3,FALSE),NOM_CM1,1,FALSE)),"AJOUTER L'ÉCOLE DANS LA SECTION 1",""))</f>
        <v/>
      </c>
    </row>
    <row r="84" spans="14:20" x14ac:dyDescent="0.2">
      <c r="N84" s="103" t="str">
        <f>IF(ISNA(VLOOKUP(A84,Légende!$H:$J,3,FALSE)),"",VLOOKUP(A84,Légende!$H:$J,3,FALSE))</f>
        <v/>
      </c>
      <c r="P84" s="39"/>
      <c r="Q84" s="39"/>
      <c r="R84" s="39"/>
      <c r="S84" s="39"/>
      <c r="T84" s="112" t="str">
        <f>IF(ISBLANK(A84),"",IF(ISNA(VLOOKUP(VLOOKUP($A84,Légende!$H:$J,3,FALSE),NOM_CM1,1,FALSE)),"AJOUTER L'ÉCOLE DANS LA SECTION 1",""))</f>
        <v/>
      </c>
    </row>
    <row r="85" spans="14:20" x14ac:dyDescent="0.2">
      <c r="N85" s="103" t="str">
        <f>IF(ISNA(VLOOKUP(A85,Légende!$H:$J,3,FALSE)),"",VLOOKUP(A85,Légende!$H:$J,3,FALSE))</f>
        <v/>
      </c>
      <c r="P85" s="39"/>
      <c r="Q85" s="39"/>
      <c r="R85" s="39"/>
      <c r="S85" s="39"/>
      <c r="T85" s="112" t="str">
        <f>IF(ISBLANK(A85),"",IF(ISNA(VLOOKUP(VLOOKUP($A85,Légende!$H:$J,3,FALSE),NOM_CM1,1,FALSE)),"AJOUTER L'ÉCOLE DANS LA SECTION 1",""))</f>
        <v/>
      </c>
    </row>
    <row r="86" spans="14:20" x14ac:dyDescent="0.2">
      <c r="N86" s="103" t="str">
        <f>IF(ISNA(VLOOKUP(A86,Légende!$H:$J,3,FALSE)),"",VLOOKUP(A86,Légende!$H:$J,3,FALSE))</f>
        <v/>
      </c>
      <c r="P86" s="39"/>
      <c r="Q86" s="39"/>
      <c r="R86" s="39"/>
      <c r="S86" s="39"/>
      <c r="T86" s="112" t="str">
        <f>IF(ISBLANK(A86),"",IF(ISNA(VLOOKUP(VLOOKUP($A86,Légende!$H:$J,3,FALSE),NOM_CM1,1,FALSE)),"AJOUTER L'ÉCOLE DANS LA SECTION 1",""))</f>
        <v/>
      </c>
    </row>
    <row r="87" spans="14:20" x14ac:dyDescent="0.2">
      <c r="N87" s="103" t="str">
        <f>IF(ISNA(VLOOKUP(A87,Légende!$H:$J,3,FALSE)),"",VLOOKUP(A87,Légende!$H:$J,3,FALSE))</f>
        <v/>
      </c>
      <c r="P87" s="39"/>
      <c r="Q87" s="39"/>
      <c r="R87" s="39"/>
      <c r="S87" s="39"/>
      <c r="T87" s="112" t="str">
        <f>IF(ISBLANK(A87),"",IF(ISNA(VLOOKUP(VLOOKUP($A87,Légende!$H:$J,3,FALSE),NOM_CM1,1,FALSE)),"AJOUTER L'ÉCOLE DANS LA SECTION 1",""))</f>
        <v/>
      </c>
    </row>
    <row r="88" spans="14:20" x14ac:dyDescent="0.2">
      <c r="N88" s="103" t="str">
        <f>IF(ISNA(VLOOKUP(A88,Légende!$H:$J,3,FALSE)),"",VLOOKUP(A88,Légende!$H:$J,3,FALSE))</f>
        <v/>
      </c>
      <c r="P88" s="39"/>
      <c r="Q88" s="39"/>
      <c r="R88" s="39"/>
      <c r="S88" s="39"/>
      <c r="T88" s="112" t="str">
        <f>IF(ISBLANK(A88),"",IF(ISNA(VLOOKUP(VLOOKUP($A88,Légende!$H:$J,3,FALSE),NOM_CM1,1,FALSE)),"AJOUTER L'ÉCOLE DANS LA SECTION 1",""))</f>
        <v/>
      </c>
    </row>
    <row r="89" spans="14:20" x14ac:dyDescent="0.2">
      <c r="N89" s="103" t="str">
        <f>IF(ISNA(VLOOKUP(A89,Légende!$H:$J,3,FALSE)),"",VLOOKUP(A89,Légende!$H:$J,3,FALSE))</f>
        <v/>
      </c>
      <c r="P89" s="39"/>
      <c r="Q89" s="39"/>
      <c r="R89" s="39"/>
      <c r="S89" s="39"/>
      <c r="T89" s="112" t="str">
        <f>IF(ISBLANK(A89),"",IF(ISNA(VLOOKUP(VLOOKUP($A89,Légende!$H:$J,3,FALSE),NOM_CM1,1,FALSE)),"AJOUTER L'ÉCOLE DANS LA SECTION 1",""))</f>
        <v/>
      </c>
    </row>
    <row r="90" spans="14:20" x14ac:dyDescent="0.2">
      <c r="N90" s="103" t="str">
        <f>IF(ISNA(VLOOKUP(A90,Légende!$H:$J,3,FALSE)),"",VLOOKUP(A90,Légende!$H:$J,3,FALSE))</f>
        <v/>
      </c>
      <c r="P90" s="39"/>
      <c r="Q90" s="39"/>
      <c r="R90" s="39"/>
      <c r="S90" s="39"/>
      <c r="T90" s="112" t="str">
        <f>IF(ISBLANK(A90),"",IF(ISNA(VLOOKUP(VLOOKUP($A90,Légende!$H:$J,3,FALSE),NOM_CM1,1,FALSE)),"AJOUTER L'ÉCOLE DANS LA SECTION 1",""))</f>
        <v/>
      </c>
    </row>
    <row r="91" spans="14:20" x14ac:dyDescent="0.2">
      <c r="N91" s="103" t="str">
        <f>IF(ISNA(VLOOKUP(A91,Légende!$H:$J,3,FALSE)),"",VLOOKUP(A91,Légende!$H:$J,3,FALSE))</f>
        <v/>
      </c>
      <c r="P91" s="39"/>
      <c r="Q91" s="39"/>
      <c r="R91" s="39"/>
      <c r="S91" s="39"/>
      <c r="T91" s="112" t="str">
        <f>IF(ISBLANK(A91),"",IF(ISNA(VLOOKUP(VLOOKUP($A91,Légende!$H:$J,3,FALSE),NOM_CM1,1,FALSE)),"AJOUTER L'ÉCOLE DANS LA SECTION 1",""))</f>
        <v/>
      </c>
    </row>
    <row r="92" spans="14:20" x14ac:dyDescent="0.2">
      <c r="N92" s="103" t="str">
        <f>IF(ISNA(VLOOKUP(A92,Légende!$H:$J,3,FALSE)),"",VLOOKUP(A92,Légende!$H:$J,3,FALSE))</f>
        <v/>
      </c>
      <c r="P92" s="39"/>
      <c r="Q92" s="39"/>
      <c r="R92" s="39"/>
      <c r="S92" s="39"/>
      <c r="T92" s="112" t="str">
        <f>IF(ISBLANK(A92),"",IF(ISNA(VLOOKUP(VLOOKUP($A92,Légende!$H:$J,3,FALSE),NOM_CM1,1,FALSE)),"AJOUTER L'ÉCOLE DANS LA SECTION 1",""))</f>
        <v/>
      </c>
    </row>
    <row r="93" spans="14:20" x14ac:dyDescent="0.2">
      <c r="N93" s="103" t="str">
        <f>IF(ISNA(VLOOKUP(A93,Légende!$H:$J,3,FALSE)),"",VLOOKUP(A93,Légende!$H:$J,3,FALSE))</f>
        <v/>
      </c>
      <c r="P93" s="39"/>
      <c r="Q93" s="39"/>
      <c r="R93" s="39"/>
      <c r="S93" s="39"/>
      <c r="T93" s="112" t="str">
        <f>IF(ISBLANK(A93),"",IF(ISNA(VLOOKUP(VLOOKUP($A93,Légende!$H:$J,3,FALSE),NOM_CM1,1,FALSE)),"AJOUTER L'ÉCOLE DANS LA SECTION 1",""))</f>
        <v/>
      </c>
    </row>
    <row r="94" spans="14:20" x14ac:dyDescent="0.2">
      <c r="N94" s="103" t="str">
        <f>IF(ISNA(VLOOKUP(A94,Légende!$H:$J,3,FALSE)),"",VLOOKUP(A94,Légende!$H:$J,3,FALSE))</f>
        <v/>
      </c>
      <c r="P94" s="39"/>
      <c r="Q94" s="39"/>
      <c r="R94" s="39"/>
      <c r="S94" s="39"/>
      <c r="T94" s="112" t="str">
        <f>IF(ISBLANK(A94),"",IF(ISNA(VLOOKUP(VLOOKUP($A94,Légende!$H:$J,3,FALSE),NOM_CM1,1,FALSE)),"AJOUTER L'ÉCOLE DANS LA SECTION 1",""))</f>
        <v/>
      </c>
    </row>
    <row r="95" spans="14:20" x14ac:dyDescent="0.2">
      <c r="N95" s="103" t="str">
        <f>IF(ISNA(VLOOKUP(A95,Légende!$H:$J,3,FALSE)),"",VLOOKUP(A95,Légende!$H:$J,3,FALSE))</f>
        <v/>
      </c>
      <c r="P95" s="39"/>
      <c r="Q95" s="39"/>
      <c r="R95" s="39"/>
      <c r="S95" s="39"/>
      <c r="T95" s="112" t="str">
        <f>IF(ISBLANK(A95),"",IF(ISNA(VLOOKUP(VLOOKUP($A95,Légende!$H:$J,3,FALSE),NOM_CM1,1,FALSE)),"AJOUTER L'ÉCOLE DANS LA SECTION 1",""))</f>
        <v/>
      </c>
    </row>
    <row r="96" spans="14:20" x14ac:dyDescent="0.2">
      <c r="N96" s="103" t="str">
        <f>IF(ISNA(VLOOKUP(A96,Légende!$H:$J,3,FALSE)),"",VLOOKUP(A96,Légende!$H:$J,3,FALSE))</f>
        <v/>
      </c>
      <c r="P96" s="39"/>
      <c r="Q96" s="39"/>
      <c r="R96" s="39"/>
      <c r="S96" s="39"/>
      <c r="T96" s="112" t="str">
        <f>IF(ISBLANK(A96),"",IF(ISNA(VLOOKUP(VLOOKUP($A96,Légende!$H:$J,3,FALSE),NOM_CM1,1,FALSE)),"AJOUTER L'ÉCOLE DANS LA SECTION 1",""))</f>
        <v/>
      </c>
    </row>
    <row r="97" spans="14:20" x14ac:dyDescent="0.2">
      <c r="N97" s="103" t="str">
        <f>IF(ISNA(VLOOKUP(A97,Légende!$H:$J,3,FALSE)),"",VLOOKUP(A97,Légende!$H:$J,3,FALSE))</f>
        <v/>
      </c>
      <c r="P97" s="39"/>
      <c r="Q97" s="39"/>
      <c r="R97" s="39"/>
      <c r="S97" s="39"/>
      <c r="T97" s="112" t="str">
        <f>IF(ISBLANK(A97),"",IF(ISNA(VLOOKUP(VLOOKUP($A97,Légende!$H:$J,3,FALSE),NOM_CM1,1,FALSE)),"AJOUTER L'ÉCOLE DANS LA SECTION 1",""))</f>
        <v/>
      </c>
    </row>
    <row r="98" spans="14:20" x14ac:dyDescent="0.2">
      <c r="N98" s="103" t="str">
        <f>IF(ISNA(VLOOKUP(A98,Légende!$H:$J,3,FALSE)),"",VLOOKUP(A98,Légende!$H:$J,3,FALSE))</f>
        <v/>
      </c>
      <c r="P98" s="39"/>
      <c r="Q98" s="39"/>
      <c r="R98" s="39"/>
      <c r="S98" s="39"/>
      <c r="T98" s="112" t="str">
        <f>IF(ISBLANK(A98),"",IF(ISNA(VLOOKUP(VLOOKUP($A98,Légende!$H:$J,3,FALSE),NOM_CM1,1,FALSE)),"AJOUTER L'ÉCOLE DANS LA SECTION 1",""))</f>
        <v/>
      </c>
    </row>
    <row r="99" spans="14:20" x14ac:dyDescent="0.2">
      <c r="N99" s="103" t="str">
        <f>IF(ISNA(VLOOKUP(A99,Légende!$H:$J,3,FALSE)),"",VLOOKUP(A99,Légende!$H:$J,3,FALSE))</f>
        <v/>
      </c>
      <c r="P99" s="39"/>
      <c r="Q99" s="39"/>
      <c r="R99" s="39"/>
      <c r="S99" s="39"/>
      <c r="T99" s="112" t="str">
        <f>IF(ISBLANK(A99),"",IF(ISNA(VLOOKUP(VLOOKUP($A99,Légende!$H:$J,3,FALSE),NOM_CM1,1,FALSE)),"AJOUTER L'ÉCOLE DANS LA SECTION 1",""))</f>
        <v/>
      </c>
    </row>
    <row r="100" spans="14:20" x14ac:dyDescent="0.2">
      <c r="N100" s="103" t="str">
        <f>IF(ISNA(VLOOKUP(A100,Légende!$H:$J,3,FALSE)),"",VLOOKUP(A100,Légende!$H:$J,3,FALSE))</f>
        <v/>
      </c>
      <c r="P100" s="39"/>
      <c r="Q100" s="39"/>
      <c r="R100" s="39"/>
      <c r="S100" s="39"/>
      <c r="T100" s="112" t="str">
        <f>IF(ISBLANK(A100),"",IF(ISNA(VLOOKUP(VLOOKUP($A100,Légende!$H:$J,3,FALSE),NOM_CM1,1,FALSE)),"AJOUTER L'ÉCOLE DANS LA SECTION 1",""))</f>
        <v/>
      </c>
    </row>
    <row r="101" spans="14:20" x14ac:dyDescent="0.2">
      <c r="N101" s="103" t="str">
        <f>IF(ISNA(VLOOKUP(A101,Légende!$H:$J,3,FALSE)),"",VLOOKUP(A101,Légende!$H:$J,3,FALSE))</f>
        <v/>
      </c>
      <c r="P101" s="39"/>
      <c r="Q101" s="39"/>
      <c r="R101" s="39"/>
      <c r="S101" s="39"/>
      <c r="T101" s="112" t="str">
        <f>IF(ISBLANK(A101),"",IF(ISNA(VLOOKUP(VLOOKUP($A101,Légende!$H:$J,3,FALSE),NOM_CM1,1,FALSE)),"AJOUTER L'ÉCOLE DANS LA SECTION 1",""))</f>
        <v/>
      </c>
    </row>
    <row r="102" spans="14:20" x14ac:dyDescent="0.2">
      <c r="N102" s="103" t="str">
        <f>IF(ISNA(VLOOKUP(A102,Légende!$H:$J,3,FALSE)),"",VLOOKUP(A102,Légende!$H:$J,3,FALSE))</f>
        <v/>
      </c>
      <c r="P102" s="39"/>
      <c r="Q102" s="39"/>
      <c r="R102" s="39"/>
      <c r="S102" s="39"/>
      <c r="T102" s="112" t="str">
        <f>IF(ISBLANK(A102),"",IF(ISNA(VLOOKUP(VLOOKUP($A102,Légende!$H:$J,3,FALSE),NOM_CM1,1,FALSE)),"AJOUTER L'ÉCOLE DANS LA SECTION 1",""))</f>
        <v/>
      </c>
    </row>
    <row r="103" spans="14:20" x14ac:dyDescent="0.2">
      <c r="N103" s="103" t="str">
        <f>IF(ISNA(VLOOKUP(A103,Légende!$H:$J,3,FALSE)),"",VLOOKUP(A103,Légende!$H:$J,3,FALSE))</f>
        <v/>
      </c>
      <c r="P103" s="39"/>
      <c r="Q103" s="39"/>
      <c r="R103" s="39"/>
      <c r="S103" s="39"/>
      <c r="T103" s="112" t="str">
        <f>IF(ISBLANK(A103),"",IF(ISNA(VLOOKUP(VLOOKUP($A103,Légende!$H:$J,3,FALSE),NOM_CM1,1,FALSE)),"AJOUTER L'ÉCOLE DANS LA SECTION 1",""))</f>
        <v/>
      </c>
    </row>
    <row r="104" spans="14:20" x14ac:dyDescent="0.2">
      <c r="N104" s="103" t="str">
        <f>IF(ISNA(VLOOKUP(A104,Légende!$H:$J,3,FALSE)),"",VLOOKUP(A104,Légende!$H:$J,3,FALSE))</f>
        <v/>
      </c>
      <c r="P104" s="39"/>
      <c r="Q104" s="39"/>
      <c r="R104" s="39"/>
      <c r="S104" s="39"/>
      <c r="T104" s="112" t="str">
        <f>IF(ISBLANK(A104),"",IF(ISNA(VLOOKUP(VLOOKUP($A104,Légende!$H:$J,3,FALSE),NOM_CM1,1,FALSE)),"AJOUTER L'ÉCOLE DANS LA SECTION 1",""))</f>
        <v/>
      </c>
    </row>
    <row r="105" spans="14:20" x14ac:dyDescent="0.2">
      <c r="N105" s="103" t="str">
        <f>IF(ISNA(VLOOKUP(A105,Légende!$H:$J,3,FALSE)),"",VLOOKUP(A105,Légende!$H:$J,3,FALSE))</f>
        <v/>
      </c>
      <c r="P105" s="39"/>
      <c r="Q105" s="39"/>
      <c r="R105" s="39"/>
      <c r="S105" s="39"/>
      <c r="T105" s="112" t="str">
        <f>IF(ISBLANK(A105),"",IF(ISNA(VLOOKUP(VLOOKUP($A105,Légende!$H:$J,3,FALSE),NOM_CM1,1,FALSE)),"AJOUTER L'ÉCOLE DANS LA SECTION 1",""))</f>
        <v/>
      </c>
    </row>
    <row r="106" spans="14:20" x14ac:dyDescent="0.2">
      <c r="N106" s="103" t="str">
        <f>IF(ISNA(VLOOKUP(A106,Légende!$H:$J,3,FALSE)),"",VLOOKUP(A106,Légende!$H:$J,3,FALSE))</f>
        <v/>
      </c>
      <c r="P106" s="39"/>
      <c r="Q106" s="39"/>
      <c r="R106" s="39"/>
      <c r="S106" s="39"/>
      <c r="T106" s="112" t="str">
        <f>IF(ISBLANK(A106),"",IF(ISNA(VLOOKUP(VLOOKUP($A106,Légende!$H:$J,3,FALSE),NOM_CM1,1,FALSE)),"AJOUTER L'ÉCOLE DANS LA SECTION 1",""))</f>
        <v/>
      </c>
    </row>
    <row r="107" spans="14:20" x14ac:dyDescent="0.2">
      <c r="N107" s="103" t="str">
        <f>IF(ISNA(VLOOKUP(A107,Légende!$H:$J,3,FALSE)),"",VLOOKUP(A107,Légende!$H:$J,3,FALSE))</f>
        <v/>
      </c>
      <c r="P107" s="39"/>
      <c r="Q107" s="39"/>
      <c r="R107" s="39"/>
      <c r="S107" s="39"/>
      <c r="T107" s="112" t="str">
        <f>IF(ISBLANK(A107),"",IF(ISNA(VLOOKUP(VLOOKUP($A107,Légende!$H:$J,3,FALSE),NOM_CM1,1,FALSE)),"AJOUTER L'ÉCOLE DANS LA SECTION 1",""))</f>
        <v/>
      </c>
    </row>
    <row r="108" spans="14:20" x14ac:dyDescent="0.2">
      <c r="N108" s="103" t="str">
        <f>IF(ISNA(VLOOKUP(A108,Légende!$H:$J,3,FALSE)),"",VLOOKUP(A108,Légende!$H:$J,3,FALSE))</f>
        <v/>
      </c>
      <c r="P108" s="39"/>
      <c r="Q108" s="39"/>
      <c r="R108" s="39"/>
      <c r="S108" s="39"/>
      <c r="T108" s="112" t="str">
        <f>IF(ISBLANK(A108),"",IF(ISNA(VLOOKUP(VLOOKUP($A108,Légende!$H:$J,3,FALSE),NOM_CM1,1,FALSE)),"AJOUTER L'ÉCOLE DANS LA SECTION 1",""))</f>
        <v/>
      </c>
    </row>
    <row r="109" spans="14:20" x14ac:dyDescent="0.2">
      <c r="N109" s="103" t="str">
        <f>IF(ISNA(VLOOKUP(A109,Légende!$H:$J,3,FALSE)),"",VLOOKUP(A109,Légende!$H:$J,3,FALSE))</f>
        <v/>
      </c>
      <c r="P109" s="39"/>
      <c r="Q109" s="39"/>
      <c r="R109" s="39"/>
      <c r="S109" s="39"/>
      <c r="T109" s="112" t="str">
        <f>IF(ISBLANK(A109),"",IF(ISNA(VLOOKUP(VLOOKUP($A109,Légende!$H:$J,3,FALSE),NOM_CM1,1,FALSE)),"AJOUTER L'ÉCOLE DANS LA SECTION 1",""))</f>
        <v/>
      </c>
    </row>
    <row r="110" spans="14:20" x14ac:dyDescent="0.2">
      <c r="N110" s="103" t="str">
        <f>IF(ISNA(VLOOKUP(A110,Légende!$H:$J,3,FALSE)),"",VLOOKUP(A110,Légende!$H:$J,3,FALSE))</f>
        <v/>
      </c>
      <c r="P110" s="39"/>
      <c r="Q110" s="39"/>
      <c r="R110" s="39"/>
      <c r="S110" s="39"/>
      <c r="T110" s="112" t="str">
        <f>IF(ISBLANK(A110),"",IF(ISNA(VLOOKUP(VLOOKUP($A110,Légende!$H:$J,3,FALSE),NOM_CM1,1,FALSE)),"AJOUTER L'ÉCOLE DANS LA SECTION 1",""))</f>
        <v/>
      </c>
    </row>
    <row r="111" spans="14:20" x14ac:dyDescent="0.2">
      <c r="N111" s="103" t="str">
        <f>IF(ISNA(VLOOKUP(A111,Légende!$H:$J,3,FALSE)),"",VLOOKUP(A111,Légende!$H:$J,3,FALSE))</f>
        <v/>
      </c>
      <c r="P111" s="39"/>
      <c r="Q111" s="39"/>
      <c r="R111" s="39"/>
      <c r="S111" s="39"/>
      <c r="T111" s="112" t="str">
        <f>IF(ISBLANK(A111),"",IF(ISNA(VLOOKUP(VLOOKUP($A111,Légende!$H:$J,3,FALSE),NOM_CM1,1,FALSE)),"AJOUTER L'ÉCOLE DANS LA SECTION 1",""))</f>
        <v/>
      </c>
    </row>
    <row r="112" spans="14:20" x14ac:dyDescent="0.2">
      <c r="N112" s="103" t="str">
        <f>IF(ISNA(VLOOKUP(A112,Légende!$H:$J,3,FALSE)),"",VLOOKUP(A112,Légende!$H:$J,3,FALSE))</f>
        <v/>
      </c>
      <c r="P112" s="39" t="str">
        <f>IF(OR($J112="",$J112=0),"",RANK($J112,$J$5:$J$112,0))</f>
        <v/>
      </c>
      <c r="Q112" s="39" t="str">
        <f>IF(OR($K112="",$K112=0),"",RANK($K112,$K$5:$K$112,0))</f>
        <v/>
      </c>
      <c r="R112" s="39" t="str">
        <f>IF(OR($L112="",$L112=0),"",RANK($L112,$L$5:$L$112,0))</f>
        <v/>
      </c>
      <c r="S112" s="39" t="str">
        <f>IF(OR($M112="",$M112=0),"",RANK($M112,$M$5:$M$112,0))</f>
        <v/>
      </c>
      <c r="T112" s="112" t="str">
        <f>IF(ISBLANK(A112),"",IF(ISNA(VLOOKUP(VLOOKUP($A112,Légende!$H:$J,3,FALSE),NOM_CM1,1,FALSE)),"AJOUTER L'ÉCOLE DANS LA SECTION 1",""))</f>
        <v/>
      </c>
    </row>
    <row r="113" spans="14:20" x14ac:dyDescent="0.2">
      <c r="N113" s="103" t="str">
        <f>IF(ISNA(VLOOKUP(A113,Légende!$H:$J,3,FALSE)),"",VLOOKUP(A113,Légende!$H:$J,3,FALSE))</f>
        <v/>
      </c>
      <c r="T113" s="112" t="str">
        <f>IF(ISBLANK(A113),"",IF(ISNA(VLOOKUP(VLOOKUP($A113,Légende!$H:$J,3,FALSE),NOM_CM1,1,FALSE)),"AJOUTER L'ÉCOLE DANS LA SECTION 1",""))</f>
        <v/>
      </c>
    </row>
    <row r="114" spans="14:20" x14ac:dyDescent="0.2">
      <c r="N114" s="103" t="str">
        <f>IF(ISNA(VLOOKUP(A114,Légende!$H:$J,3,FALSE)),"",VLOOKUP(A114,Légende!$H:$J,3,FALSE))</f>
        <v/>
      </c>
      <c r="T114" s="112" t="str">
        <f>IF(ISBLANK(A114),"",IF(ISNA(VLOOKUP(VLOOKUP($A114,Légende!$H:$J,3,FALSE),NOM_CM1,1,FALSE)),"AJOUTER L'ÉCOLE DANS LA SECTION 1",""))</f>
        <v/>
      </c>
    </row>
    <row r="115" spans="14:20" x14ac:dyDescent="0.2">
      <c r="N115" s="103" t="str">
        <f>IF(ISNA(VLOOKUP(A115,Légende!$H:$J,3,FALSE)),"",VLOOKUP(A115,Légende!$H:$J,3,FALSE))</f>
        <v/>
      </c>
      <c r="T115" s="112" t="str">
        <f>IF(ISBLANK(A115),"",IF(ISNA(VLOOKUP(VLOOKUP($A115,Légende!$H:$J,3,FALSE),NOM_CM1,1,FALSE)),"AJOUTER L'ÉCOLE DANS LA SECTION 1",""))</f>
        <v/>
      </c>
    </row>
    <row r="116" spans="14:20" x14ac:dyDescent="0.2">
      <c r="N116" s="103" t="str">
        <f>IF(ISNA(VLOOKUP(A116,Légende!$H:$J,3,FALSE)),"",VLOOKUP(A116,Légende!$H:$J,3,FALSE))</f>
        <v/>
      </c>
      <c r="T116" s="112" t="str">
        <f>IF(ISBLANK(A116),"",IF(ISNA(VLOOKUP(VLOOKUP($A116,Légende!$H:$J,3,FALSE),NOM_CM1,1,FALSE)),"AJOUTER L'ÉCOLE DANS LA SECTION 1",""))</f>
        <v/>
      </c>
    </row>
    <row r="117" spans="14:20" x14ac:dyDescent="0.2">
      <c r="N117" s="103" t="str">
        <f>IF(ISNA(VLOOKUP(A117,Légende!$H:$J,3,FALSE)),"",VLOOKUP(A117,Légende!$H:$J,3,FALSE))</f>
        <v/>
      </c>
      <c r="T117" s="112" t="str">
        <f>IF(ISBLANK(A117),"",IF(ISNA(VLOOKUP(VLOOKUP($A117,Légende!$H:$J,3,FALSE),NOM_CM1,1,FALSE)),"AJOUTER L'ÉCOLE DANS LA SECTION 1",""))</f>
        <v/>
      </c>
    </row>
    <row r="118" spans="14:20" x14ac:dyDescent="0.2">
      <c r="N118" s="103" t="str">
        <f>IF(ISNA(VLOOKUP(A118,Légende!$H:$J,3,FALSE)),"",VLOOKUP(A118,Légende!$H:$J,3,FALSE))</f>
        <v/>
      </c>
      <c r="T118" s="112" t="str">
        <f>IF(ISBLANK(A118),"",IF(ISNA(VLOOKUP(VLOOKUP($A118,Légende!$H:$J,3,FALSE),NOM_CM1,1,FALSE)),"AJOUTER L'ÉCOLE DANS LA SECTION 1",""))</f>
        <v/>
      </c>
    </row>
    <row r="119" spans="14:20" x14ac:dyDescent="0.2">
      <c r="N119" s="103" t="str">
        <f>IF(ISNA(VLOOKUP(A119,Légende!$H:$J,3,FALSE)),"",VLOOKUP(A119,Légende!$H:$J,3,FALSE))</f>
        <v/>
      </c>
      <c r="T119" s="112" t="str">
        <f>IF(ISBLANK(A119),"",IF(ISNA(VLOOKUP(VLOOKUP($A119,Légende!$H:$J,3,FALSE),NOM_CM1,1,FALSE)),"AJOUTER L'ÉCOLE DANS LA SECTION 1",""))</f>
        <v/>
      </c>
    </row>
    <row r="120" spans="14:20" x14ac:dyDescent="0.2">
      <c r="N120" s="103" t="str">
        <f>IF(ISNA(VLOOKUP(A120,Légende!$H:$J,3,FALSE)),"",VLOOKUP(A120,Légende!$H:$J,3,FALSE))</f>
        <v/>
      </c>
      <c r="T120" s="112" t="str">
        <f>IF(ISBLANK(A120),"",IF(ISNA(VLOOKUP(VLOOKUP($A120,Légende!$H:$J,3,FALSE),NOM_CM1,1,FALSE)),"AJOUTER L'ÉCOLE DANS LA SECTION 1",""))</f>
        <v/>
      </c>
    </row>
    <row r="121" spans="14:20" x14ac:dyDescent="0.2">
      <c r="N121" s="103" t="str">
        <f>IF(ISNA(VLOOKUP(A121,Légende!$H:$J,3,FALSE)),"",VLOOKUP(A121,Légende!$H:$J,3,FALSE))</f>
        <v/>
      </c>
      <c r="T121" s="112" t="str">
        <f>IF(ISBLANK(A121),"",IF(ISNA(VLOOKUP(VLOOKUP($A121,Légende!$H:$J,3,FALSE),NOM_CM1,1,FALSE)),"AJOUTER L'ÉCOLE DANS LA SECTION 1",""))</f>
        <v/>
      </c>
    </row>
    <row r="122" spans="14:20" x14ac:dyDescent="0.2">
      <c r="N122" s="103" t="str">
        <f>IF(ISNA(VLOOKUP(A122,Légende!$H:$J,3,FALSE)),"",VLOOKUP(A122,Légende!$H:$J,3,FALSE))</f>
        <v/>
      </c>
      <c r="T122" s="112" t="str">
        <f>IF(ISBLANK(A122),"",IF(ISNA(VLOOKUP(VLOOKUP($A122,Légende!$H:$J,3,FALSE),NOM_CM1,1,FALSE)),"AJOUTER L'ÉCOLE DANS LA SECTION 1",""))</f>
        <v/>
      </c>
    </row>
    <row r="123" spans="14:20" x14ac:dyDescent="0.2">
      <c r="N123" s="103" t="str">
        <f>IF(ISNA(VLOOKUP(A123,Légende!$H:$J,3,FALSE)),"",VLOOKUP(A123,Légende!$H:$J,3,FALSE))</f>
        <v/>
      </c>
      <c r="T123" s="112" t="str">
        <f>IF(ISBLANK(A123),"",IF(ISNA(VLOOKUP(VLOOKUP($A123,Légende!$H:$J,3,FALSE),NOM_CM1,1,FALSE)),"AJOUTER L'ÉCOLE DANS LA SECTION 1",""))</f>
        <v/>
      </c>
    </row>
    <row r="124" spans="14:20" x14ac:dyDescent="0.2">
      <c r="N124" s="103" t="str">
        <f>IF(ISNA(VLOOKUP(A124,Légende!$H:$J,3,FALSE)),"",VLOOKUP(A124,Légende!$H:$J,3,FALSE))</f>
        <v/>
      </c>
      <c r="T124" s="112" t="str">
        <f>IF(ISBLANK(A124),"",IF(ISNA(VLOOKUP(VLOOKUP($A124,Légende!$H:$J,3,FALSE),NOM_CM1,1,FALSE)),"AJOUTER L'ÉCOLE DANS LA SECTION 1",""))</f>
        <v/>
      </c>
    </row>
    <row r="125" spans="14:20" x14ac:dyDescent="0.2">
      <c r="N125" s="103" t="str">
        <f>IF(ISNA(VLOOKUP(A125,Légende!$H:$J,3,FALSE)),"",VLOOKUP(A125,Légende!$H:$J,3,FALSE))</f>
        <v/>
      </c>
      <c r="T125" s="112" t="str">
        <f>IF(ISBLANK(A125),"",IF(ISNA(VLOOKUP(VLOOKUP($A125,Légende!$H:$J,3,FALSE),NOM_CM1,1,FALSE)),"AJOUTER L'ÉCOLE DANS LA SECTION 1",""))</f>
        <v/>
      </c>
    </row>
    <row r="126" spans="14:20" x14ac:dyDescent="0.2">
      <c r="N126" s="103" t="str">
        <f>IF(ISNA(VLOOKUP(A126,Légende!$H:$J,3,FALSE)),"",VLOOKUP(A126,Légende!$H:$J,3,FALSE))</f>
        <v/>
      </c>
      <c r="T126" s="112" t="str">
        <f>IF(ISBLANK(A126),"",IF(ISNA(VLOOKUP(VLOOKUP($A126,Légende!$H:$J,3,FALSE),NOM_CM1,1,FALSE)),"AJOUTER L'ÉCOLE DANS LA SECTION 1",""))</f>
        <v/>
      </c>
    </row>
    <row r="127" spans="14:20" x14ac:dyDescent="0.2">
      <c r="N127" s="103" t="str">
        <f>IF(ISNA(VLOOKUP(A127,Légende!$H:$J,3,FALSE)),"",VLOOKUP(A127,Légende!$H:$J,3,FALSE))</f>
        <v/>
      </c>
      <c r="T127" s="112" t="str">
        <f>IF(ISBLANK(A127),"",IF(ISNA(VLOOKUP(VLOOKUP($A127,Légende!$H:$J,3,FALSE),NOM_CM1,1,FALSE)),"AJOUTER L'ÉCOLE DANS LA SECTION 1",""))</f>
        <v/>
      </c>
    </row>
    <row r="128" spans="14:20" x14ac:dyDescent="0.2">
      <c r="N128" s="103" t="str">
        <f>IF(ISNA(VLOOKUP(A128,Légende!$H:$J,3,FALSE)),"",VLOOKUP(A128,Légende!$H:$J,3,FALSE))</f>
        <v/>
      </c>
      <c r="T128" s="112" t="str">
        <f>IF(ISBLANK(A128),"",IF(ISNA(VLOOKUP(VLOOKUP($A128,Légende!$H:$J,3,FALSE),NOM_CM1,1,FALSE)),"AJOUTER L'ÉCOLE DANS LA SECTION 1",""))</f>
        <v/>
      </c>
    </row>
    <row r="129" spans="1:20" x14ac:dyDescent="0.2">
      <c r="N129" s="103" t="str">
        <f>IF(ISNA(VLOOKUP(A129,Légende!$H:$J,3,FALSE)),"",VLOOKUP(A129,Légende!$H:$J,3,FALSE))</f>
        <v/>
      </c>
      <c r="T129" s="112" t="str">
        <f>IF(ISBLANK(A129),"",IF(ISNA(VLOOKUP(VLOOKUP($A129,Légende!$H:$J,3,FALSE),NOM_CM1,1,FALSE)),"AJOUTER L'ÉCOLE DANS LA SECTION 1",""))</f>
        <v/>
      </c>
    </row>
    <row r="130" spans="1:20" x14ac:dyDescent="0.2">
      <c r="A130" s="112"/>
      <c r="N130" s="103" t="str">
        <f>IF(ISNA(VLOOKUP(A130,Légende!$H:$J,3,FALSE)),"",VLOOKUP(A130,Légende!$H:$J,3,FALSE))</f>
        <v/>
      </c>
      <c r="T130" s="112" t="str">
        <f>IF(ISBLANK(A130),"",IF(ISNA(VLOOKUP(VLOOKUP($A130,Légende!$H:$J,3,FALSE),NOM_CM1,1,FALSE)),"AJOUTER L'ÉCOLE DANS LA SECTION 1",""))</f>
        <v/>
      </c>
    </row>
    <row r="131" spans="1:20" x14ac:dyDescent="0.2">
      <c r="N131" s="103" t="str">
        <f>IF(ISNA(VLOOKUP(A131,Légende!$H:$J,3,FALSE)),"",VLOOKUP(A131,Légende!$H:$J,3,FALSE))</f>
        <v/>
      </c>
      <c r="T131" s="112" t="str">
        <f>IF(ISBLANK(A131),"",IF(ISNA(VLOOKUP(VLOOKUP($A131,Légende!$H:$J,3,FALSE),NOM_CM1,1,FALSE)),"AJOUTER L'ÉCOLE DANS LA SECTION 1",""))</f>
        <v/>
      </c>
    </row>
    <row r="132" spans="1:20" x14ac:dyDescent="0.2">
      <c r="N132" s="103" t="str">
        <f>IF(ISNA(VLOOKUP(A132,Légende!$H:$J,3,FALSE)),"",VLOOKUP(A132,Légende!$H:$J,3,FALSE))</f>
        <v/>
      </c>
      <c r="T132" s="112" t="str">
        <f>IF(ISBLANK(A132),"",IF(ISNA(VLOOKUP(VLOOKUP($A132,Légende!$H:$J,3,FALSE),NOM_CM1,1,FALSE)),"AJOUTER L'ÉCOLE DANS LA SECTION 1",""))</f>
        <v/>
      </c>
    </row>
    <row r="133" spans="1:20" x14ac:dyDescent="0.2">
      <c r="N133" s="103" t="str">
        <f>IF(ISNA(VLOOKUP(A133,Légende!$H:$J,3,FALSE)),"",VLOOKUP(A133,Légende!$H:$J,3,FALSE))</f>
        <v/>
      </c>
      <c r="T133" s="112" t="str">
        <f>IF(ISBLANK(A133),"",IF(ISNA(VLOOKUP(VLOOKUP($A133,Légende!$H:$J,3,FALSE),NOM_CM1,1,FALSE)),"AJOUTER L'ÉCOLE DANS LA SECTION 1",""))</f>
        <v/>
      </c>
    </row>
    <row r="134" spans="1:20" x14ac:dyDescent="0.2">
      <c r="N134" s="103" t="str">
        <f>IF(ISNA(VLOOKUP(A134,Légende!$H:$J,3,FALSE)),"",VLOOKUP(A134,Légende!$H:$J,3,FALSE))</f>
        <v/>
      </c>
      <c r="T134" s="112" t="str">
        <f>IF(ISBLANK(A134),"",IF(ISNA(VLOOKUP(VLOOKUP($A134,Légende!$H:$J,3,FALSE),NOM_CM1,1,FALSE)),"AJOUTER L'ÉCOLE DANS LA SECTION 1",""))</f>
        <v/>
      </c>
    </row>
    <row r="135" spans="1:20" x14ac:dyDescent="0.2">
      <c r="N135" s="103" t="str">
        <f>IF(ISNA(VLOOKUP(A135,Légende!$H:$J,3,FALSE)),"",VLOOKUP(A135,Légende!$H:$J,3,FALSE))</f>
        <v/>
      </c>
      <c r="T135" s="112" t="str">
        <f>IF(ISBLANK(A135),"",IF(ISNA(VLOOKUP(VLOOKUP($A135,Légende!$H:$J,3,FALSE),NOM_CM1,1,FALSE)),"AJOUTER L'ÉCOLE DANS LA SECTION 1",""))</f>
        <v/>
      </c>
    </row>
  </sheetData>
  <autoFilter ref="A4:S42" xr:uid="{00000000-0009-0000-0000-000005000000}">
    <sortState xmlns:xlrd2="http://schemas.microsoft.com/office/spreadsheetml/2017/richdata2" ref="A5:Y59">
      <sortCondition ref="S4"/>
    </sortState>
  </autoFilter>
  <sortState xmlns:xlrd2="http://schemas.microsoft.com/office/spreadsheetml/2017/richdata2" ref="A15:V46">
    <sortCondition descending="1" ref="M15:M46"/>
  </sortState>
  <mergeCells count="12">
    <mergeCell ref="I1:I2"/>
    <mergeCell ref="A1:A2"/>
    <mergeCell ref="P1:R2"/>
    <mergeCell ref="S1:S2"/>
    <mergeCell ref="J1:L2"/>
    <mergeCell ref="M1:M2"/>
    <mergeCell ref="B1:B2"/>
    <mergeCell ref="N1:N3"/>
    <mergeCell ref="C1:C2"/>
    <mergeCell ref="D1:E2"/>
    <mergeCell ref="F1:F2"/>
    <mergeCell ref="G1:H2"/>
  </mergeCells>
  <phoneticPr fontId="0" type="noConversion"/>
  <conditionalFormatting sqref="A5:B29 N5:S37 B30 A30:A33 B33 A34:B37 A39:B46 N39:S46 A47:M131 O47:S131 N47:N135">
    <cfRule type="expression" dxfId="91" priority="8" stopIfTrue="1">
      <formula>$A5=$A$1</formula>
    </cfRule>
  </conditionalFormatting>
  <conditionalFormatting sqref="B31:B32">
    <cfRule type="expression" dxfId="90" priority="7" stopIfTrue="1">
      <formula>$A32=$A$1</formula>
    </cfRule>
  </conditionalFormatting>
  <conditionalFormatting sqref="C5:M46 A38:B38 N38:S38">
    <cfRule type="expression" dxfId="89" priority="4">
      <formula>$A5=$A$1</formula>
    </cfRule>
  </conditionalFormatting>
  <conditionalFormatting sqref="P5:S112">
    <cfRule type="expression" dxfId="88" priority="44" stopIfTrue="1">
      <formula>$M5&lt;&gt;""</formula>
    </cfRule>
  </conditionalFormatting>
  <pageMargins left="0" right="0" top="0" bottom="0" header="0" footer="0.31496062992125984"/>
  <pageSetup scale="87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>
    <pageSetUpPr fitToPage="1"/>
  </sheetPr>
  <dimension ref="A1:V160"/>
  <sheetViews>
    <sheetView zoomScaleNormal="100" workbookViewId="0">
      <pane xSplit="1" ySplit="3" topLeftCell="B4" activePane="bottomRight" state="frozen"/>
      <selection activeCell="R1" sqref="R1:U2"/>
      <selection pane="topRight" activeCell="R1" sqref="R1:U2"/>
      <selection pane="bottomLeft" activeCell="R1" sqref="R1:U2"/>
      <selection pane="bottomRight" activeCell="H15" sqref="H15"/>
    </sheetView>
  </sheetViews>
  <sheetFormatPr baseColWidth="10" defaultRowHeight="15" x14ac:dyDescent="0.2"/>
  <cols>
    <col min="1" max="1" width="5.7109375" customWidth="1"/>
    <col min="2" max="2" width="27.140625" customWidth="1"/>
    <col min="3" max="12" width="5.7109375" customWidth="1"/>
    <col min="13" max="13" width="6.42578125" customWidth="1"/>
    <col min="14" max="14" width="19.140625" style="1" bestFit="1" customWidth="1"/>
    <col min="15" max="15" width="2.5703125" style="1" hidden="1" customWidth="1"/>
    <col min="16" max="16" width="3.85546875" customWidth="1"/>
    <col min="17" max="18" width="3.7109375" customWidth="1"/>
    <col min="19" max="19" width="4.140625" customWidth="1"/>
    <col min="20" max="20" width="0" hidden="1" customWidth="1"/>
  </cols>
  <sheetData>
    <row r="1" spans="1:22" ht="15.75" customHeight="1" thickTop="1" x14ac:dyDescent="0.2">
      <c r="A1" s="291" t="str">
        <f>IF(ISNA(VLOOKUP("x",Légende!$G$3:$I$30,2,FALSE)),"AAA",VLOOKUP("x",Légende!$G$3:$I$30,2,FALSE))</f>
        <v>AAA</v>
      </c>
      <c r="B1" s="281" t="s">
        <v>76</v>
      </c>
      <c r="C1" s="281" t="s">
        <v>9</v>
      </c>
      <c r="D1" s="275" t="s">
        <v>365</v>
      </c>
      <c r="E1" s="277"/>
      <c r="F1" s="281" t="s">
        <v>11</v>
      </c>
      <c r="G1" s="275" t="s">
        <v>12</v>
      </c>
      <c r="H1" s="277"/>
      <c r="I1" s="281" t="s">
        <v>13</v>
      </c>
      <c r="J1" s="281" t="s">
        <v>14</v>
      </c>
      <c r="K1" s="281"/>
      <c r="L1" s="281"/>
      <c r="M1" s="293">
        <f>SUM(M5:M1002)</f>
        <v>528</v>
      </c>
      <c r="N1" s="281" t="s">
        <v>42</v>
      </c>
      <c r="P1" s="275" t="s">
        <v>170</v>
      </c>
      <c r="Q1" s="276"/>
      <c r="R1" s="277"/>
      <c r="S1" s="281" t="str">
        <f>IF(COUNTIF(A5:A169,A1)=0,"",COUNTIF(A5:A169,A1))</f>
        <v/>
      </c>
    </row>
    <row r="2" spans="1:22" ht="15.75" customHeight="1" thickBot="1" x14ac:dyDescent="0.25">
      <c r="A2" s="291"/>
      <c r="B2" s="282"/>
      <c r="C2" s="286"/>
      <c r="D2" s="278"/>
      <c r="E2" s="280"/>
      <c r="F2" s="286"/>
      <c r="G2" s="278"/>
      <c r="H2" s="280"/>
      <c r="I2" s="286"/>
      <c r="J2" s="282"/>
      <c r="K2" s="282"/>
      <c r="L2" s="282"/>
      <c r="M2" s="294"/>
      <c r="N2" s="282"/>
      <c r="P2" s="278"/>
      <c r="Q2" s="279"/>
      <c r="R2" s="280"/>
      <c r="S2" s="286"/>
    </row>
    <row r="3" spans="1:22" ht="16.5" thickBot="1" x14ac:dyDescent="0.3">
      <c r="A3" s="39" t="s">
        <v>91</v>
      </c>
      <c r="B3" s="196" t="s">
        <v>0</v>
      </c>
      <c r="C3" s="197" t="s">
        <v>1</v>
      </c>
      <c r="D3" s="198" t="s">
        <v>2</v>
      </c>
      <c r="E3" s="199" t="s">
        <v>3</v>
      </c>
      <c r="F3" s="197" t="s">
        <v>1</v>
      </c>
      <c r="G3" s="203" t="s">
        <v>2</v>
      </c>
      <c r="H3" s="199" t="s">
        <v>3</v>
      </c>
      <c r="I3" s="196" t="s">
        <v>1</v>
      </c>
      <c r="J3" s="200" t="s">
        <v>1</v>
      </c>
      <c r="K3" s="198" t="s">
        <v>2</v>
      </c>
      <c r="L3" s="199" t="s">
        <v>3</v>
      </c>
      <c r="M3" s="202" t="s">
        <v>4</v>
      </c>
      <c r="N3" s="286" t="s">
        <v>42</v>
      </c>
      <c r="O3" s="32"/>
      <c r="P3" s="192" t="s">
        <v>1</v>
      </c>
      <c r="Q3" s="193" t="s">
        <v>2</v>
      </c>
      <c r="R3" s="194" t="s">
        <v>3</v>
      </c>
      <c r="S3" s="195" t="s">
        <v>4</v>
      </c>
    </row>
    <row r="4" spans="1:22" ht="15.75" x14ac:dyDescent="0.25">
      <c r="B4" s="26"/>
      <c r="C4" s="182"/>
      <c r="D4" s="27"/>
      <c r="E4" s="27"/>
      <c r="F4" s="182"/>
      <c r="G4" s="205"/>
      <c r="H4" s="206"/>
      <c r="I4" s="204"/>
      <c r="J4" s="28"/>
      <c r="K4" s="28"/>
      <c r="L4" s="28"/>
      <c r="M4" s="28"/>
      <c r="N4" s="15"/>
      <c r="O4" s="15"/>
    </row>
    <row r="5" spans="1:22" ht="15.75" x14ac:dyDescent="0.25">
      <c r="A5" s="33" t="s">
        <v>87</v>
      </c>
      <c r="B5" s="56" t="s">
        <v>497</v>
      </c>
      <c r="C5" s="180">
        <v>60</v>
      </c>
      <c r="D5" s="178"/>
      <c r="E5" s="180"/>
      <c r="F5" s="180"/>
      <c r="G5" s="178"/>
      <c r="H5" s="180"/>
      <c r="I5" s="180"/>
      <c r="J5" s="71">
        <f t="shared" ref="J5:J18" si="0">SUM(C5)+F5+I5</f>
        <v>60</v>
      </c>
      <c r="K5" s="71">
        <f t="shared" ref="K5:K18" si="1">SUM(D5)+G5</f>
        <v>0</v>
      </c>
      <c r="L5" s="71">
        <f t="shared" ref="L5:L18" si="2">SUM(E5)+H5</f>
        <v>0</v>
      </c>
      <c r="M5" s="70">
        <f t="shared" ref="M5:M18" si="3">SUM(J5)+K5+L5</f>
        <v>60</v>
      </c>
      <c r="N5" s="103" t="str">
        <f>IF(ISNA(VLOOKUP(A5,Légende!$H:$J,3,FALSE)),"",VLOOKUP(A5,Légende!$H:$J,3,FALSE))</f>
        <v>MT NOTRE-DAME</v>
      </c>
      <c r="O5" s="15"/>
      <c r="P5" s="39">
        <f>IF(OR($J5="",$J5=0),"",RANK($J5,$J$5:$J$84,0))</f>
        <v>1</v>
      </c>
      <c r="Q5" s="39" t="str">
        <f>IF(OR($K5="",$K5=0),"",RANK($K5,$K$5:$K$84,0))</f>
        <v/>
      </c>
      <c r="R5" s="39" t="str">
        <f>IF(OR($L5="",$L5=0),"",RANK($L5,$L$5:$L$84,0))</f>
        <v/>
      </c>
      <c r="S5" s="39">
        <f>IF(OR($M5="",$M5=0),"",RANK($M5,$M$5:$M$84,0))</f>
        <v>1</v>
      </c>
      <c r="T5" s="112"/>
      <c r="V5" t="str">
        <f>IF(N5=VLOOKUP(N5,Estrie!$R$6:$R$22,1,FALSE),"OK","ATTENTION")</f>
        <v>OK</v>
      </c>
    </row>
    <row r="6" spans="1:22" ht="15.75" x14ac:dyDescent="0.25">
      <c r="A6" s="33" t="s">
        <v>86</v>
      </c>
      <c r="B6" s="56" t="s">
        <v>542</v>
      </c>
      <c r="C6" s="180">
        <v>57</v>
      </c>
      <c r="D6" s="178"/>
      <c r="E6" s="180"/>
      <c r="F6" s="180"/>
      <c r="G6" s="178"/>
      <c r="H6" s="180"/>
      <c r="I6" s="180"/>
      <c r="J6" s="71">
        <f t="shared" si="0"/>
        <v>57</v>
      </c>
      <c r="K6" s="71">
        <f t="shared" si="1"/>
        <v>0</v>
      </c>
      <c r="L6" s="71">
        <f t="shared" si="2"/>
        <v>0</v>
      </c>
      <c r="M6" s="70">
        <f t="shared" si="3"/>
        <v>57</v>
      </c>
      <c r="N6" s="103" t="str">
        <f>IF(ISNA(VLOOKUP(A6,Légende!$H:$J,3,FALSE)),"",VLOOKUP(A6,Légende!$H:$J,3,FALSE))</f>
        <v>SÉM. SHERBROOKE</v>
      </c>
      <c r="O6" s="15"/>
      <c r="P6" s="39">
        <f>IF(OR($J6="",$J6=0),"",RANK($J6,$J$5:$J$134,0))</f>
        <v>2</v>
      </c>
      <c r="Q6" s="39" t="str">
        <f>IF(OR($K6="",$K6=0),"",RANK($K6,$K$5:$K$134,0))</f>
        <v/>
      </c>
      <c r="R6" s="39" t="str">
        <f>IF(OR($L6="",$L6=0),"",RANK($L6,$L$5:$L$134,0))</f>
        <v/>
      </c>
      <c r="S6" s="39">
        <f>IF(OR($M6="",$M6=0),"",RANK($M6,$M$5:$M$134,0))</f>
        <v>2</v>
      </c>
      <c r="T6" s="112"/>
      <c r="V6" t="str">
        <f>IF(N6=VLOOKUP(N6,Estrie!$P$24:$P$40,1,FALSE),"OK","ATTENTION")</f>
        <v>OK</v>
      </c>
    </row>
    <row r="7" spans="1:22" ht="15.75" x14ac:dyDescent="0.25">
      <c r="A7" s="33" t="s">
        <v>86</v>
      </c>
      <c r="B7" s="56" t="s">
        <v>541</v>
      </c>
      <c r="C7" s="180">
        <v>54</v>
      </c>
      <c r="D7" s="178"/>
      <c r="E7" s="180"/>
      <c r="F7" s="180"/>
      <c r="G7" s="178"/>
      <c r="H7" s="180"/>
      <c r="I7" s="180"/>
      <c r="J7" s="71">
        <f t="shared" si="0"/>
        <v>54</v>
      </c>
      <c r="K7" s="71">
        <f t="shared" si="1"/>
        <v>0</v>
      </c>
      <c r="L7" s="71">
        <f t="shared" si="2"/>
        <v>0</v>
      </c>
      <c r="M7" s="70">
        <f t="shared" si="3"/>
        <v>54</v>
      </c>
      <c r="N7" s="103" t="str">
        <f>IF(ISNA(VLOOKUP(A7,Légende!$H:$J,3,FALSE)),"",VLOOKUP(A7,Légende!$H:$J,3,FALSE))</f>
        <v>SÉM. SHERBROOKE</v>
      </c>
      <c r="O7" s="15"/>
      <c r="P7" s="39">
        <f>IF(OR($J7="",$J7=0),"",RANK($J7,$J$5:$J$134,0))</f>
        <v>3</v>
      </c>
      <c r="Q7" s="39" t="str">
        <f>IF(OR($K7="",$K7=0),"",RANK($K7,$K$5:$K$134,0))</f>
        <v/>
      </c>
      <c r="R7" s="39" t="str">
        <f>IF(OR($L7="",$L7=0),"",RANK($L7,$L$5:$L$134,0))</f>
        <v/>
      </c>
      <c r="S7" s="39">
        <f>IF(OR($M7="",$M7=0),"",RANK($M7,$M$5:$M$134,0))</f>
        <v>3</v>
      </c>
      <c r="T7" s="112"/>
      <c r="V7" t="str">
        <f>IF(N7=VLOOKUP(N7,Estrie!$P$24:$P$40,1,FALSE),"OK","ATTENTION")</f>
        <v>OK</v>
      </c>
    </row>
    <row r="8" spans="1:22" ht="15.75" x14ac:dyDescent="0.25">
      <c r="A8" s="33" t="s">
        <v>374</v>
      </c>
      <c r="B8" s="56" t="s">
        <v>521</v>
      </c>
      <c r="C8" s="180">
        <v>54</v>
      </c>
      <c r="D8" s="178"/>
      <c r="E8" s="180"/>
      <c r="F8" s="180"/>
      <c r="G8" s="178"/>
      <c r="H8" s="180"/>
      <c r="I8" s="180"/>
      <c r="J8" s="71">
        <f t="shared" si="0"/>
        <v>54</v>
      </c>
      <c r="K8" s="71">
        <f t="shared" si="1"/>
        <v>0</v>
      </c>
      <c r="L8" s="71">
        <f t="shared" si="2"/>
        <v>0</v>
      </c>
      <c r="M8" s="70">
        <f t="shared" si="3"/>
        <v>54</v>
      </c>
      <c r="N8" s="103" t="str">
        <f>IF(ISNA(VLOOKUP(A8,Légende!$H:$J,3,FALSE)),"",VLOOKUP(A8,Légende!$H:$J,3,FALSE))</f>
        <v>MONTCALM</v>
      </c>
      <c r="O8" s="15"/>
      <c r="P8" s="39">
        <f>IF(OR($J8="",$J8=0),"",RANK($J8,$J$5:$J$97,0))</f>
        <v>3</v>
      </c>
      <c r="Q8" s="39" t="str">
        <f>IF(OR($K8="",$K8=0),"",RANK($K8,$K$5:$K$97,0))</f>
        <v/>
      </c>
      <c r="R8" s="39" t="str">
        <f>IF(OR($L8="",$L8=0),"",RANK($L8,$L$5:$L$97,0))</f>
        <v/>
      </c>
      <c r="S8" s="39">
        <f>IF(OR($M8="",$M8=0),"",RANK($M8,$M$5:$M$97,0))</f>
        <v>3</v>
      </c>
      <c r="T8" s="112" t="str">
        <f>IF(ISBLANK(A8),"",IF(ISNA(VLOOKUP(VLOOKUP($A8,Légende!$H:$J,3,FALSE),NOM_CF1,1,FALSE)),"AJOUTER L'ÉCOLE DANS LA SECTION 1",""))</f>
        <v/>
      </c>
      <c r="V8" t="str">
        <f>IF(N8=VLOOKUP(N8,Estrie!$R$6:$R$22,1,FALSE),"OK","ATTENTION")</f>
        <v>OK</v>
      </c>
    </row>
    <row r="9" spans="1:22" ht="15.75" x14ac:dyDescent="0.25">
      <c r="A9" s="33" t="s">
        <v>86</v>
      </c>
      <c r="B9" s="56" t="s">
        <v>553</v>
      </c>
      <c r="C9" s="180">
        <v>51</v>
      </c>
      <c r="D9" s="178"/>
      <c r="E9" s="180"/>
      <c r="F9" s="180"/>
      <c r="G9" s="178"/>
      <c r="H9" s="180"/>
      <c r="I9" s="180"/>
      <c r="J9" s="71">
        <f t="shared" si="0"/>
        <v>51</v>
      </c>
      <c r="K9" s="71">
        <f t="shared" si="1"/>
        <v>0</v>
      </c>
      <c r="L9" s="71">
        <f t="shared" si="2"/>
        <v>0</v>
      </c>
      <c r="M9" s="70">
        <f t="shared" si="3"/>
        <v>51</v>
      </c>
      <c r="N9" s="103" t="str">
        <f>IF(ISNA(VLOOKUP(A9,Légende!$H:$J,3,FALSE)),"",VLOOKUP(A9,Légende!$H:$J,3,FALSE))</f>
        <v>SÉM. SHERBROOKE</v>
      </c>
      <c r="O9" s="15"/>
      <c r="P9" s="39">
        <f>IF(OR($J9="",$J9=0),"",RANK($J9,$J$5:$J$134,0))</f>
        <v>5</v>
      </c>
      <c r="Q9" s="39" t="str">
        <f>IF(OR($K9="",$K9=0),"",RANK($K9,$K$5:$K$134,0))</f>
        <v/>
      </c>
      <c r="R9" s="39" t="str">
        <f>IF(OR($L9="",$L9=0),"",RANK($L9,$L$5:$L$134,0))</f>
        <v/>
      </c>
      <c r="S9" s="39">
        <f>IF(OR($M9="",$M9=0),"",RANK($M9,$M$5:$M$134,0))</f>
        <v>5</v>
      </c>
      <c r="T9" s="112"/>
      <c r="V9" t="str">
        <f>IF(N9=VLOOKUP(N9,Estrie!$P$24:$P$40,1,FALSE),"OK","ATTENTION")</f>
        <v>OK</v>
      </c>
    </row>
    <row r="10" spans="1:22" ht="15.75" x14ac:dyDescent="0.25">
      <c r="A10" s="96" t="s">
        <v>89</v>
      </c>
      <c r="B10" s="97" t="s">
        <v>649</v>
      </c>
      <c r="C10" s="180">
        <v>48</v>
      </c>
      <c r="D10" s="178"/>
      <c r="E10" s="180"/>
      <c r="F10" s="180"/>
      <c r="G10" s="178"/>
      <c r="H10" s="180"/>
      <c r="I10" s="180"/>
      <c r="J10" s="71">
        <f t="shared" si="0"/>
        <v>48</v>
      </c>
      <c r="K10" s="71">
        <f t="shared" si="1"/>
        <v>0</v>
      </c>
      <c r="L10" s="71">
        <f t="shared" si="2"/>
        <v>0</v>
      </c>
      <c r="M10" s="70">
        <f t="shared" si="3"/>
        <v>48</v>
      </c>
      <c r="N10" s="103" t="str">
        <f>IF(ISNA(VLOOKUP(A10,Légende!$H:$J,3,FALSE)),"",VLOOKUP(A10,Légende!$H:$J,3,FALSE))</f>
        <v>LE SALÉSIEN</v>
      </c>
      <c r="O10" s="15"/>
      <c r="P10" s="39">
        <f>IF(OR($J10="",$J10=0),"",RANK($J10,$J$5:$J$141,0))</f>
        <v>6</v>
      </c>
      <c r="Q10" s="39" t="str">
        <f>IF(OR($K10="",$K10=0),"",RANK($K10,$K$5:$K$141,0))</f>
        <v/>
      </c>
      <c r="R10" s="39" t="str">
        <f>IF(OR($L10="",$L10=0),"",RANK($L10,$L$5:$L$141,0))</f>
        <v/>
      </c>
      <c r="S10" s="39">
        <f>IF(OR($M10="",$M10=0),"",RANK($M10,$M$5:$M$141,0))</f>
        <v>6</v>
      </c>
      <c r="T10" s="112"/>
      <c r="V10" t="e">
        <f>IF(N10=VLOOKUP(N10,Estrie!$N$6:$N$22,1,FALSE),"OK","ATTENTION")</f>
        <v>#N/A</v>
      </c>
    </row>
    <row r="11" spans="1:22" ht="15.75" x14ac:dyDescent="0.25">
      <c r="A11" s="33" t="s">
        <v>86</v>
      </c>
      <c r="B11" s="56" t="s">
        <v>543</v>
      </c>
      <c r="C11" s="180">
        <v>45</v>
      </c>
      <c r="D11" s="178"/>
      <c r="E11" s="180"/>
      <c r="F11" s="180"/>
      <c r="G11" s="178"/>
      <c r="H11" s="180"/>
      <c r="I11" s="180"/>
      <c r="J11" s="71">
        <f t="shared" si="0"/>
        <v>45</v>
      </c>
      <c r="K11" s="71">
        <f t="shared" si="1"/>
        <v>0</v>
      </c>
      <c r="L11" s="71">
        <f t="shared" si="2"/>
        <v>0</v>
      </c>
      <c r="M11" s="70">
        <f t="shared" si="3"/>
        <v>45</v>
      </c>
      <c r="N11" s="103" t="str">
        <f>IF(ISNA(VLOOKUP(A11,Légende!$H:$J,3,FALSE)),"",VLOOKUP(A11,Légende!$H:$J,3,FALSE))</f>
        <v>SÉM. SHERBROOKE</v>
      </c>
      <c r="O11" s="15"/>
      <c r="P11" s="39">
        <f>IF(OR($J11="",$J11=0),"",RANK($J11,$J$5:$J$134,0))</f>
        <v>7</v>
      </c>
      <c r="Q11" s="39" t="str">
        <f>IF(OR($K11="",$K11=0),"",RANK($K11,$K$5:$K$134,0))</f>
        <v/>
      </c>
      <c r="R11" s="39" t="str">
        <f>IF(OR($L11="",$L11=0),"",RANK($L11,$L$5:$L$134,0))</f>
        <v/>
      </c>
      <c r="S11" s="39">
        <f>IF(OR($M11="",$M11=0),"",RANK($M11,$M$5:$M$134,0))</f>
        <v>7</v>
      </c>
      <c r="T11" s="112"/>
      <c r="V11" t="str">
        <f>IF(N11=VLOOKUP(N11,Estrie!$P$24:$P$40,1,FALSE),"OK","ATTENTION")</f>
        <v>OK</v>
      </c>
    </row>
    <row r="12" spans="1:22" ht="16.5" thickBot="1" x14ac:dyDescent="0.3">
      <c r="A12" s="33" t="s">
        <v>98</v>
      </c>
      <c r="B12" s="68" t="s">
        <v>512</v>
      </c>
      <c r="C12" s="242">
        <v>45</v>
      </c>
      <c r="D12" s="248"/>
      <c r="E12" s="242"/>
      <c r="F12" s="242"/>
      <c r="G12" s="248"/>
      <c r="H12" s="242"/>
      <c r="I12" s="242"/>
      <c r="J12" s="246">
        <f t="shared" si="0"/>
        <v>45</v>
      </c>
      <c r="K12" s="246">
        <f t="shared" si="1"/>
        <v>0</v>
      </c>
      <c r="L12" s="246">
        <f t="shared" si="2"/>
        <v>0</v>
      </c>
      <c r="M12" s="247">
        <f t="shared" si="3"/>
        <v>45</v>
      </c>
      <c r="N12" s="103" t="str">
        <f>IF(ISNA(VLOOKUP(A12,Légende!$H:$J,3,FALSE)),"",VLOOKUP(A12,Légende!$H:$J,3,FALSE))</f>
        <v>LA FRONTALIÈRE</v>
      </c>
      <c r="O12" s="15"/>
      <c r="P12" s="39">
        <f>IF(OR($J12="",$J12=0),"",RANK($J12,$J$5:$J$93,0))</f>
        <v>7</v>
      </c>
      <c r="Q12" s="39" t="str">
        <f>IF(OR($K12="",$K12=0),"",RANK($K12,$K$5:$K$93,0))</f>
        <v/>
      </c>
      <c r="R12" s="39" t="str">
        <f>IF(OR($L12="",$L12=0),"",RANK($L12,$L$5:$L$93,0))</f>
        <v/>
      </c>
      <c r="S12" s="39">
        <f>IF(OR($M12="",$M12=0),"",RANK($M12,$M$5:$M$93,0))</f>
        <v>7</v>
      </c>
      <c r="T12" s="112" t="str">
        <f>IF(ISBLANK(A12),"",IF(ISNA(VLOOKUP(VLOOKUP($A12,Légende!$H:$J,3,FALSE),NOM_CF1,1,FALSE)),"AJOUTER L'ÉCOLE DANS LA SECTION 1",""))</f>
        <v/>
      </c>
      <c r="V12" t="str">
        <f>IF(N12=VLOOKUP(N12,Estrie!$R$6:$R$22,1,FALSE),"OK","ATTENTION")</f>
        <v>OK</v>
      </c>
    </row>
    <row r="13" spans="1:22" ht="15.75" x14ac:dyDescent="0.25">
      <c r="A13" s="33" t="s">
        <v>374</v>
      </c>
      <c r="B13" s="56" t="s">
        <v>623</v>
      </c>
      <c r="C13" s="212">
        <v>42</v>
      </c>
      <c r="D13" s="234"/>
      <c r="E13" s="235"/>
      <c r="F13" s="212"/>
      <c r="G13" s="236"/>
      <c r="H13" s="235"/>
      <c r="I13" s="212"/>
      <c r="J13" s="226">
        <f t="shared" si="0"/>
        <v>42</v>
      </c>
      <c r="K13" s="226">
        <f t="shared" si="1"/>
        <v>0</v>
      </c>
      <c r="L13" s="226">
        <f t="shared" si="2"/>
        <v>0</v>
      </c>
      <c r="M13" s="6">
        <f t="shared" si="3"/>
        <v>42</v>
      </c>
      <c r="N13" s="103" t="str">
        <f>IF(ISNA(VLOOKUP(A13,Légende!$H:$J,3,FALSE)),"",VLOOKUP(A13,Légende!$H:$J,3,FALSE))</f>
        <v>MONTCALM</v>
      </c>
      <c r="O13" s="15"/>
      <c r="P13" s="39">
        <f>IF(OR($J13="",$J13=0),"",RANK($J13,$J$5:$J$97,0))</f>
        <v>9</v>
      </c>
      <c r="Q13" s="39" t="str">
        <f>IF(OR($K13="",$K13=0),"",RANK($K13,$K$5:$K$97,0))</f>
        <v/>
      </c>
      <c r="R13" s="39" t="str">
        <f>IF(OR($L13="",$L13=0),"",RANK($L13,$L$5:$L$97,0))</f>
        <v/>
      </c>
      <c r="S13" s="39">
        <f>IF(OR($M13="",$M13=0),"",RANK($M13,$M$5:$M$97,0))</f>
        <v>9</v>
      </c>
      <c r="T13" s="112" t="str">
        <f>IF(ISBLANK(A13),"",IF(ISNA(VLOOKUP(VLOOKUP($A13,Légende!$H:$J,3,FALSE),NOM_CF1,1,FALSE)),"AJOUTER L'ÉCOLE DANS LA SECTION 1",""))</f>
        <v/>
      </c>
      <c r="V13" t="str">
        <f>IF(N13=VLOOKUP(N13,Estrie!$R$6:$R$22,1,FALSE),"OK","ATTENTION")</f>
        <v>OK</v>
      </c>
    </row>
    <row r="14" spans="1:22" ht="15.75" x14ac:dyDescent="0.25">
      <c r="A14" s="33" t="s">
        <v>149</v>
      </c>
      <c r="B14" s="56" t="s">
        <v>654</v>
      </c>
      <c r="C14" s="180">
        <v>36</v>
      </c>
      <c r="D14" s="178"/>
      <c r="E14" s="180"/>
      <c r="F14" s="180"/>
      <c r="G14" s="178"/>
      <c r="H14" s="180"/>
      <c r="I14" s="180"/>
      <c r="J14" s="71">
        <f t="shared" si="0"/>
        <v>36</v>
      </c>
      <c r="K14" s="71">
        <f t="shared" si="1"/>
        <v>0</v>
      </c>
      <c r="L14" s="71">
        <f t="shared" si="2"/>
        <v>0</v>
      </c>
      <c r="M14" s="70">
        <f t="shared" si="3"/>
        <v>36</v>
      </c>
      <c r="N14" s="103" t="str">
        <f>IF(ISNA(VLOOKUP(A14,Légende!$H:$J,3,FALSE)),"",VLOOKUP(A14,Légende!$H:$J,3,FALSE))</f>
        <v>DU TOURNESOL</v>
      </c>
      <c r="O14" s="15"/>
      <c r="P14" s="39">
        <f>IF(OR($J14="",$J14=0),"",RANK($J14,$J$5:$J$106,0))</f>
        <v>10</v>
      </c>
      <c r="Q14" s="39" t="str">
        <f>IF(OR($K14="",$K14=0),"",RANK($K14,$K$5:$K$106,0))</f>
        <v/>
      </c>
      <c r="R14" s="39" t="str">
        <f>IF(OR($L14="",$L14=0),"",RANK($L14,$L$5:$L$106,0))</f>
        <v/>
      </c>
      <c r="S14" s="39">
        <f>IF(OR($M14="",$M14=0),"",RANK($M14,$M$5:$M$106,0))</f>
        <v>10</v>
      </c>
      <c r="T14" s="112" t="str">
        <f>IF(ISBLANK(A14),"",IF(ISNA(VLOOKUP(VLOOKUP($A14,Légende!$H:$J,3,FALSE),NOM_CM1,1,FALSE)),"AJOUTER L'ÉCOLE DANS LA SECTION 1",""))</f>
        <v/>
      </c>
      <c r="U14" s="112"/>
      <c r="V14" t="str">
        <f>IF(N14=VLOOKUP(N14,Estrie!$R$24:$R$40,1,FALSE),"OK","ATTENTION")</f>
        <v>OK</v>
      </c>
    </row>
    <row r="15" spans="1:22" ht="15.75" x14ac:dyDescent="0.25">
      <c r="A15" s="33" t="s">
        <v>98</v>
      </c>
      <c r="B15" s="55" t="s">
        <v>511</v>
      </c>
      <c r="C15" s="212">
        <v>36</v>
      </c>
      <c r="D15" s="213"/>
      <c r="E15" s="212"/>
      <c r="F15" s="212"/>
      <c r="G15" s="213"/>
      <c r="H15" s="212"/>
      <c r="I15" s="212"/>
      <c r="J15" s="71">
        <f t="shared" si="0"/>
        <v>36</v>
      </c>
      <c r="K15" s="71">
        <f t="shared" si="1"/>
        <v>0</v>
      </c>
      <c r="L15" s="71">
        <f t="shared" si="2"/>
        <v>0</v>
      </c>
      <c r="M15" s="70">
        <f t="shared" si="3"/>
        <v>36</v>
      </c>
      <c r="N15" s="103" t="str">
        <f>IF(ISNA(VLOOKUP(A15,Légende!$H:$J,3,FALSE)),"",VLOOKUP(A15,Légende!$H:$J,3,FALSE))</f>
        <v>LA FRONTALIÈRE</v>
      </c>
      <c r="O15" s="15"/>
      <c r="P15" s="39">
        <f>IF(OR($J15="",$J15=0),"",RANK($J15,$J$5:$J$93,0))</f>
        <v>10</v>
      </c>
      <c r="Q15" s="39" t="str">
        <f>IF(OR($K15="",$K15=0),"",RANK($K15,$K$5:$K$93,0))</f>
        <v/>
      </c>
      <c r="R15" s="39" t="str">
        <f>IF(OR($L15="",$L15=0),"",RANK($L15,$L$5:$L$93,0))</f>
        <v/>
      </c>
      <c r="S15" s="39">
        <f>IF(OR($M15="",$M15=0),"",RANK($M15,$M$5:$M$93,0))</f>
        <v>10</v>
      </c>
      <c r="T15" s="112" t="str">
        <f>IF(ISBLANK(A15),"",IF(ISNA(VLOOKUP(VLOOKUP($A15,Légende!$H:$J,3,FALSE),NOM_CF1,1,FALSE)),"AJOUTER L'ÉCOLE DANS LA SECTION 1",""))</f>
        <v/>
      </c>
      <c r="V15" t="str">
        <f>IF(N15=VLOOKUP(N15,Estrie!$R$6:$R$22,1,FALSE),"OK","ATTENTION")</f>
        <v>OK</v>
      </c>
    </row>
    <row r="16" spans="1:22" ht="15.75" x14ac:dyDescent="0.25">
      <c r="A16" s="33" t="s">
        <v>137</v>
      </c>
      <c r="B16" s="55" t="s">
        <v>806</v>
      </c>
      <c r="C16" s="180"/>
      <c r="D16" s="178"/>
      <c r="E16" s="180"/>
      <c r="F16" s="180"/>
      <c r="G16" s="178"/>
      <c r="H16" s="180"/>
      <c r="I16" s="180"/>
      <c r="J16" s="71">
        <f t="shared" si="0"/>
        <v>0</v>
      </c>
      <c r="K16" s="71">
        <f t="shared" si="1"/>
        <v>0</v>
      </c>
      <c r="L16" s="71">
        <f t="shared" si="2"/>
        <v>0</v>
      </c>
      <c r="M16" s="70">
        <f t="shared" si="3"/>
        <v>0</v>
      </c>
      <c r="N16" s="103" t="str">
        <f>IF(ISNA(VLOOKUP(A16,Légende!$H:$J,3,FALSE)),"",VLOOKUP(A16,Légende!$H:$J,3,FALSE))</f>
        <v>ESCALE</v>
      </c>
      <c r="O16" s="15"/>
      <c r="P16" s="39" t="str">
        <f>IF(OR($J16="",$J16=0),"",RANK($J16,$J$5:$J$125,0))</f>
        <v/>
      </c>
      <c r="Q16" s="39" t="str">
        <f>IF(OR($K16="",$K16=0),"",RANK($K16,$K$5:$K$125,0))</f>
        <v/>
      </c>
      <c r="R16" s="39" t="str">
        <f>IF(OR($L16="",$L16=0),"",RANK($L16,$L$5:$L$125,0))</f>
        <v/>
      </c>
      <c r="S16" s="39" t="str">
        <f>IF(OR($M16="",$M16=0),"",RANK($M16,$M$5:$M$125,0))</f>
        <v/>
      </c>
      <c r="T16" s="112" t="str">
        <f>IF(ISBLANK(A16),"",IF(ISNA(VLOOKUP(VLOOKUP($A16,Légende!$H:$J,3,FALSE),NOM_CM1,1,FALSE)),"AJOUTER L'ÉCOLE DANS LA SECTION 1",""))</f>
        <v>AJOUTER L'ÉCOLE DANS LA SECTION 1</v>
      </c>
      <c r="U16" s="112"/>
      <c r="V16" t="e">
        <f>IF(N16=VLOOKUP(N16,Estrie!$N$24:$N$40,1,FALSE),"OK","ATTENTION")</f>
        <v>#N/A</v>
      </c>
    </row>
    <row r="17" spans="1:22" ht="15.75" x14ac:dyDescent="0.25">
      <c r="A17" s="33" t="s">
        <v>374</v>
      </c>
      <c r="B17" s="55" t="s">
        <v>622</v>
      </c>
      <c r="C17" s="180"/>
      <c r="D17" s="178"/>
      <c r="E17" s="180"/>
      <c r="F17" s="180"/>
      <c r="G17" s="178"/>
      <c r="H17" s="180"/>
      <c r="I17" s="180"/>
      <c r="J17" s="71">
        <f t="shared" si="0"/>
        <v>0</v>
      </c>
      <c r="K17" s="71">
        <f t="shared" si="1"/>
        <v>0</v>
      </c>
      <c r="L17" s="71">
        <f t="shared" si="2"/>
        <v>0</v>
      </c>
      <c r="M17" s="70">
        <f t="shared" si="3"/>
        <v>0</v>
      </c>
      <c r="N17" s="103" t="str">
        <f>IF(ISNA(VLOOKUP(A17,Légende!$H:$J,3,FALSE)),"",VLOOKUP(A17,Légende!$H:$J,3,FALSE))</f>
        <v>MONTCALM</v>
      </c>
      <c r="O17" s="15"/>
      <c r="P17" s="39" t="str">
        <f>IF(OR($J17="",$J17=0),"",RANK($J17,$J$5:$J$97,0))</f>
        <v/>
      </c>
      <c r="Q17" s="39" t="str">
        <f>IF(OR($K17="",$K17=0),"",RANK($K17,$K$5:$K$97,0))</f>
        <v/>
      </c>
      <c r="R17" s="39" t="str">
        <f>IF(OR($L17="",$L17=0),"",RANK($L17,$L$5:$L$97,0))</f>
        <v/>
      </c>
      <c r="S17" s="39" t="str">
        <f>IF(OR($M17="",$M17=0),"",RANK($M17,$M$5:$M$97,0))</f>
        <v/>
      </c>
      <c r="T17" s="112" t="str">
        <f>IF(ISBLANK(A17),"",IF(ISNA(VLOOKUP(VLOOKUP($A17,Légende!$H:$J,3,FALSE),NOM_CF1,1,FALSE)),"AJOUTER L'ÉCOLE DANS LA SECTION 1",""))</f>
        <v/>
      </c>
      <c r="V17" t="str">
        <f>IF(N17=VLOOKUP(N17,Estrie!$R$6:$R$22,1,FALSE),"OK","ATTENTION")</f>
        <v>OK</v>
      </c>
    </row>
    <row r="18" spans="1:22" ht="15.75" x14ac:dyDescent="0.25">
      <c r="A18" s="33" t="s">
        <v>98</v>
      </c>
      <c r="B18" s="56" t="s">
        <v>676</v>
      </c>
      <c r="C18" s="180"/>
      <c r="D18" s="178"/>
      <c r="E18" s="180"/>
      <c r="F18" s="180"/>
      <c r="G18" s="178"/>
      <c r="H18" s="180"/>
      <c r="I18" s="180"/>
      <c r="J18" s="71">
        <f t="shared" si="0"/>
        <v>0</v>
      </c>
      <c r="K18" s="71">
        <f t="shared" si="1"/>
        <v>0</v>
      </c>
      <c r="L18" s="71">
        <f t="shared" si="2"/>
        <v>0</v>
      </c>
      <c r="M18" s="70">
        <f t="shared" si="3"/>
        <v>0</v>
      </c>
      <c r="N18" s="103" t="str">
        <f>IF(ISNA(VLOOKUP(A18,Légende!$H:$J,3,FALSE)),"",VLOOKUP(A18,Légende!$H:$J,3,FALSE))</f>
        <v>LA FRONTALIÈRE</v>
      </c>
      <c r="O18" s="15"/>
      <c r="P18" s="39" t="str">
        <f>IF(OR($J18="",$J18=0),"",RANK($J18,$J$5:$J$93,0))</f>
        <v/>
      </c>
      <c r="Q18" s="39" t="str">
        <f>IF(OR($K18="",$K18=0),"",RANK($K18,$K$5:$K$93,0))</f>
        <v/>
      </c>
      <c r="R18" s="39" t="str">
        <f>IF(OR($L18="",$L18=0),"",RANK($L18,$L$5:$L$93,0))</f>
        <v/>
      </c>
      <c r="S18" s="39" t="str">
        <f>IF(OR($M18="",$M18=0),"",RANK($M18,$M$5:$M$93,0))</f>
        <v/>
      </c>
      <c r="T18" s="112" t="str">
        <f>IF(ISBLANK(A18),"",IF(ISNA(VLOOKUP(VLOOKUP($A18,Légende!$H:$J,3,FALSE),NOM_CF1,1,FALSE)),"AJOUTER L'ÉCOLE DANS LA SECTION 1",""))</f>
        <v/>
      </c>
      <c r="V18" t="str">
        <f>IF(N18=VLOOKUP(N18,Estrie!$R$6:$R$22,1,FALSE),"OK","ATTENTION")</f>
        <v>OK</v>
      </c>
    </row>
    <row r="19" spans="1:22" ht="15.75" x14ac:dyDescent="0.25">
      <c r="B19" s="3"/>
      <c r="C19" s="2"/>
      <c r="D19" s="2"/>
      <c r="E19" s="2"/>
      <c r="F19" s="2"/>
      <c r="G19" s="2"/>
      <c r="H19" s="2"/>
      <c r="I19" s="2"/>
      <c r="J19" s="18"/>
      <c r="K19" s="18"/>
      <c r="L19" s="18"/>
      <c r="M19" s="18"/>
      <c r="N19" s="103" t="str">
        <f>IF(ISNA(VLOOKUP(A19,Légende!$H:$J,3,FALSE)),"",VLOOKUP(A19,Légende!$H:$J,3,FALSE))</f>
        <v/>
      </c>
      <c r="O19" s="15"/>
      <c r="P19" s="39" t="str">
        <f t="shared" ref="P19:P50" si="4">IF($J19="","",RANK($J19,$J$5:$J$134,0))</f>
        <v/>
      </c>
      <c r="Q19" s="39" t="str">
        <f t="shared" ref="Q19:Q50" si="5">IF($K19="","",RANK($K19,$K$5:$K$134,0))</f>
        <v/>
      </c>
      <c r="R19" s="39" t="str">
        <f t="shared" ref="R19:R50" si="6">IF($L19="","",RANK($L19,$L$5:$L$134,0))</f>
        <v/>
      </c>
      <c r="S19" s="39" t="str">
        <f t="shared" ref="S19:S50" si="7">IF($M19="","",RANK($M19,$M$5:$M$134,0))</f>
        <v/>
      </c>
      <c r="T19" s="112" t="str">
        <f>IF(ISBLANK(A19),"",IF(ISNA(VLOOKUP(VLOOKUP($A19,Légende!$H:$J,3,FALSE),NOM_JF1,1,FALSE)),"AJOUTER L'ÉCOLE DANS LA SECTION 1",""))</f>
        <v/>
      </c>
    </row>
    <row r="20" spans="1:22" ht="15.75" x14ac:dyDescent="0.25">
      <c r="B20" s="3"/>
      <c r="C20" s="2"/>
      <c r="D20" s="2"/>
      <c r="E20" s="2"/>
      <c r="F20" s="2"/>
      <c r="G20" s="2"/>
      <c r="H20" s="2"/>
      <c r="I20" s="2"/>
      <c r="J20" s="18"/>
      <c r="K20" s="18"/>
      <c r="L20" s="18"/>
      <c r="M20" s="18"/>
      <c r="N20" s="103" t="str">
        <f>IF(ISNA(VLOOKUP(A20,Légende!$H:$J,3,FALSE)),"",VLOOKUP(A20,Légende!$H:$J,3,FALSE))</f>
        <v/>
      </c>
      <c r="O20" s="15"/>
      <c r="P20" s="39" t="str">
        <f t="shared" si="4"/>
        <v/>
      </c>
      <c r="Q20" s="39" t="str">
        <f t="shared" si="5"/>
        <v/>
      </c>
      <c r="R20" s="39" t="str">
        <f t="shared" si="6"/>
        <v/>
      </c>
      <c r="S20" s="39" t="str">
        <f t="shared" si="7"/>
        <v/>
      </c>
      <c r="T20" s="112" t="str">
        <f>IF(ISBLANK(A20),"",IF(ISNA(VLOOKUP(VLOOKUP($A20,Légende!$H:$J,3,FALSE),NOM_JF1,1,FALSE)),"AJOUTER L'ÉCOLE DANS LA SECTION 1",""))</f>
        <v/>
      </c>
    </row>
    <row r="21" spans="1:22" ht="15.75" x14ac:dyDescent="0.25">
      <c r="B21" s="3"/>
      <c r="C21" s="2"/>
      <c r="D21" s="2"/>
      <c r="E21" s="2"/>
      <c r="F21" s="2"/>
      <c r="G21" s="2"/>
      <c r="H21" s="2"/>
      <c r="I21" s="2"/>
      <c r="J21" s="18"/>
      <c r="K21" s="18"/>
      <c r="L21" s="18"/>
      <c r="M21" s="18"/>
      <c r="N21" s="103" t="str">
        <f>IF(ISNA(VLOOKUP(A21,Légende!$H:$J,3,FALSE)),"",VLOOKUP(A21,Légende!$H:$J,3,FALSE))</f>
        <v/>
      </c>
      <c r="O21" s="15"/>
      <c r="P21" s="39" t="str">
        <f t="shared" si="4"/>
        <v/>
      </c>
      <c r="Q21" s="39" t="str">
        <f t="shared" si="5"/>
        <v/>
      </c>
      <c r="R21" s="39" t="str">
        <f t="shared" si="6"/>
        <v/>
      </c>
      <c r="S21" s="39" t="str">
        <f t="shared" si="7"/>
        <v/>
      </c>
      <c r="T21" s="112" t="str">
        <f>IF(ISBLANK(A21),"",IF(ISNA(VLOOKUP(VLOOKUP($A21,Légende!$H:$J,3,FALSE),NOM_JF1,1,FALSE)),"AJOUTER L'ÉCOLE DANS LA SECTION 1",""))</f>
        <v/>
      </c>
    </row>
    <row r="22" spans="1:22" ht="15.75" x14ac:dyDescent="0.25">
      <c r="B22" s="3"/>
      <c r="C22" s="2"/>
      <c r="D22" s="2"/>
      <c r="E22" s="2"/>
      <c r="F22" s="2"/>
      <c r="G22" s="2"/>
      <c r="H22" s="2"/>
      <c r="I22" s="2"/>
      <c r="J22" s="18"/>
      <c r="K22" s="18"/>
      <c r="L22" s="18"/>
      <c r="M22" s="18"/>
      <c r="N22" s="103" t="str">
        <f>IF(ISNA(VLOOKUP(A22,Légende!$H:$J,3,FALSE)),"",VLOOKUP(A22,Légende!$H:$J,3,FALSE))</f>
        <v/>
      </c>
      <c r="O22" s="15"/>
      <c r="P22" s="39" t="str">
        <f t="shared" si="4"/>
        <v/>
      </c>
      <c r="Q22" s="39" t="str">
        <f t="shared" si="5"/>
        <v/>
      </c>
      <c r="R22" s="39" t="str">
        <f t="shared" si="6"/>
        <v/>
      </c>
      <c r="S22" s="39" t="str">
        <f t="shared" si="7"/>
        <v/>
      </c>
      <c r="T22" s="112" t="str">
        <f>IF(ISBLANK(A22),"",IF(ISNA(VLOOKUP(VLOOKUP($A22,Légende!$H:$J,3,FALSE),NOM_JF1,1,FALSE)),"AJOUTER L'ÉCOLE DANS LA SECTION 1",""))</f>
        <v/>
      </c>
    </row>
    <row r="23" spans="1:22" ht="15.75" x14ac:dyDescent="0.25">
      <c r="B23" s="3"/>
      <c r="C23" s="2"/>
      <c r="D23" s="2"/>
      <c r="E23" s="2"/>
      <c r="F23" s="2"/>
      <c r="G23" s="2"/>
      <c r="H23" s="2"/>
      <c r="I23" s="2"/>
      <c r="J23" s="18"/>
      <c r="K23" s="18"/>
      <c r="L23" s="18"/>
      <c r="M23" s="18"/>
      <c r="N23" s="103" t="str">
        <f>IF(ISNA(VLOOKUP(A23,Légende!$H:$J,3,FALSE)),"",VLOOKUP(A23,Légende!$H:$J,3,FALSE))</f>
        <v/>
      </c>
      <c r="O23" s="15"/>
      <c r="P23" s="39" t="str">
        <f t="shared" si="4"/>
        <v/>
      </c>
      <c r="Q23" s="39" t="str">
        <f t="shared" si="5"/>
        <v/>
      </c>
      <c r="R23" s="39" t="str">
        <f t="shared" si="6"/>
        <v/>
      </c>
      <c r="S23" s="39" t="str">
        <f t="shared" si="7"/>
        <v/>
      </c>
      <c r="T23" s="112" t="str">
        <f>IF(ISBLANK(A23),"",IF(ISNA(VLOOKUP(VLOOKUP($A23,Légende!$H:$J,3,FALSE),NOM_JF1,1,FALSE)),"AJOUTER L'ÉCOLE DANS LA SECTION 1",""))</f>
        <v/>
      </c>
    </row>
    <row r="24" spans="1:22" ht="15.75" x14ac:dyDescent="0.25">
      <c r="B24" s="3"/>
      <c r="C24" s="2"/>
      <c r="D24" s="2"/>
      <c r="E24" s="2"/>
      <c r="F24" s="2"/>
      <c r="G24" s="2"/>
      <c r="H24" s="2"/>
      <c r="I24" s="2"/>
      <c r="J24" s="18"/>
      <c r="K24" s="18"/>
      <c r="L24" s="18"/>
      <c r="M24" s="18"/>
      <c r="N24" s="103" t="str">
        <f>IF(ISNA(VLOOKUP(A24,Légende!$H:$J,3,FALSE)),"",VLOOKUP(A24,Légende!$H:$J,3,FALSE))</f>
        <v/>
      </c>
      <c r="O24" s="15"/>
      <c r="P24" s="39" t="str">
        <f t="shared" si="4"/>
        <v/>
      </c>
      <c r="Q24" s="39" t="str">
        <f t="shared" si="5"/>
        <v/>
      </c>
      <c r="R24" s="39" t="str">
        <f t="shared" si="6"/>
        <v/>
      </c>
      <c r="S24" s="39" t="str">
        <f t="shared" si="7"/>
        <v/>
      </c>
      <c r="T24" s="112" t="str">
        <f>IF(ISBLANK(A24),"",IF(ISNA(VLOOKUP(VLOOKUP($A24,Légende!$H:$J,3,FALSE),NOM_JF1,1,FALSE)),"AJOUTER L'ÉCOLE DANS LA SECTION 1",""))</f>
        <v/>
      </c>
    </row>
    <row r="25" spans="1:22" ht="15.75" x14ac:dyDescent="0.25">
      <c r="B25" s="3"/>
      <c r="C25" s="2"/>
      <c r="D25" s="2"/>
      <c r="E25" s="2"/>
      <c r="F25" s="2"/>
      <c r="G25" s="2"/>
      <c r="H25" s="2"/>
      <c r="I25" s="2"/>
      <c r="J25" s="18"/>
      <c r="K25" s="18"/>
      <c r="L25" s="18"/>
      <c r="M25" s="18"/>
      <c r="N25" s="103" t="str">
        <f>IF(ISNA(VLOOKUP(A25,Légende!$H:$J,3,FALSE)),"",VLOOKUP(A25,Légende!$H:$J,3,FALSE))</f>
        <v/>
      </c>
      <c r="O25" s="15"/>
      <c r="P25" s="39" t="str">
        <f t="shared" si="4"/>
        <v/>
      </c>
      <c r="Q25" s="39" t="str">
        <f t="shared" si="5"/>
        <v/>
      </c>
      <c r="R25" s="39" t="str">
        <f t="shared" si="6"/>
        <v/>
      </c>
      <c r="S25" s="39" t="str">
        <f t="shared" si="7"/>
        <v/>
      </c>
      <c r="T25" s="112" t="str">
        <f>IF(ISBLANK(A25),"",IF(ISNA(VLOOKUP(VLOOKUP($A25,Légende!$H:$J,3,FALSE),NOM_JF1,1,FALSE)),"AJOUTER L'ÉCOLE DANS LA SECTION 1",""))</f>
        <v/>
      </c>
    </row>
    <row r="26" spans="1:22" ht="15.75" x14ac:dyDescent="0.25">
      <c r="B26" s="3"/>
      <c r="C26" s="2"/>
      <c r="D26" s="2"/>
      <c r="E26" s="2"/>
      <c r="F26" s="2"/>
      <c r="G26" s="2"/>
      <c r="H26" s="2"/>
      <c r="I26" s="2"/>
      <c r="J26" s="18"/>
      <c r="K26" s="18"/>
      <c r="L26" s="18"/>
      <c r="M26" s="18"/>
      <c r="N26" s="103" t="str">
        <f>IF(ISNA(VLOOKUP(A26,Légende!$H:$J,3,FALSE)),"",VLOOKUP(A26,Légende!$H:$J,3,FALSE))</f>
        <v/>
      </c>
      <c r="O26" s="15"/>
      <c r="P26" s="39" t="str">
        <f t="shared" si="4"/>
        <v/>
      </c>
      <c r="Q26" s="39" t="str">
        <f t="shared" si="5"/>
        <v/>
      </c>
      <c r="R26" s="39" t="str">
        <f t="shared" si="6"/>
        <v/>
      </c>
      <c r="S26" s="39" t="str">
        <f t="shared" si="7"/>
        <v/>
      </c>
      <c r="T26" s="112" t="str">
        <f>IF(ISBLANK(A26),"",IF(ISNA(VLOOKUP(VLOOKUP($A26,Légende!$H:$J,3,FALSE),NOM_JF1,1,FALSE)),"AJOUTER L'ÉCOLE DANS LA SECTION 1",""))</f>
        <v/>
      </c>
    </row>
    <row r="27" spans="1:22" ht="15.75" x14ac:dyDescent="0.25">
      <c r="B27" s="3"/>
      <c r="C27" s="2"/>
      <c r="D27" s="2"/>
      <c r="E27" s="2"/>
      <c r="F27" s="2"/>
      <c r="G27" s="2"/>
      <c r="H27" s="2"/>
      <c r="I27" s="2"/>
      <c r="J27" s="18"/>
      <c r="K27" s="18"/>
      <c r="L27" s="18"/>
      <c r="M27" s="18"/>
      <c r="N27" s="103" t="str">
        <f>IF(ISNA(VLOOKUP(A27,Légende!$H:$J,3,FALSE)),"",VLOOKUP(A27,Légende!$H:$J,3,FALSE))</f>
        <v/>
      </c>
      <c r="O27" s="15"/>
      <c r="P27" s="39" t="str">
        <f t="shared" si="4"/>
        <v/>
      </c>
      <c r="Q27" s="39" t="str">
        <f t="shared" si="5"/>
        <v/>
      </c>
      <c r="R27" s="39" t="str">
        <f t="shared" si="6"/>
        <v/>
      </c>
      <c r="S27" s="39" t="str">
        <f t="shared" si="7"/>
        <v/>
      </c>
      <c r="T27" s="112" t="str">
        <f>IF(ISBLANK(A27),"",IF(ISNA(VLOOKUP(VLOOKUP($A27,Légende!$H:$J,3,FALSE),NOM_JF1,1,FALSE)),"AJOUTER L'ÉCOLE DANS LA SECTION 1",""))</f>
        <v/>
      </c>
    </row>
    <row r="28" spans="1:22" ht="15.75" x14ac:dyDescent="0.25">
      <c r="B28" s="3"/>
      <c r="C28" s="2"/>
      <c r="D28" s="2"/>
      <c r="E28" s="2"/>
      <c r="F28" s="2"/>
      <c r="G28" s="2"/>
      <c r="H28" s="2"/>
      <c r="I28" s="2"/>
      <c r="J28" s="18"/>
      <c r="K28" s="18"/>
      <c r="L28" s="18"/>
      <c r="M28" s="18"/>
      <c r="N28" s="103" t="str">
        <f>IF(ISNA(VLOOKUP(A28,Légende!$H:$J,3,FALSE)),"",VLOOKUP(A28,Légende!$H:$J,3,FALSE))</f>
        <v/>
      </c>
      <c r="P28" s="39" t="str">
        <f t="shared" si="4"/>
        <v/>
      </c>
      <c r="Q28" s="39" t="str">
        <f t="shared" si="5"/>
        <v/>
      </c>
      <c r="R28" s="39" t="str">
        <f t="shared" si="6"/>
        <v/>
      </c>
      <c r="S28" s="39" t="str">
        <f t="shared" si="7"/>
        <v/>
      </c>
      <c r="T28" s="112" t="str">
        <f>IF(ISBLANK(A28),"",IF(ISNA(VLOOKUP(VLOOKUP($A28,Légende!$H:$J,3,FALSE),NOM_JF1,1,FALSE)),"AJOUTER L'ÉCOLE DANS LA SECTION 1",""))</f>
        <v/>
      </c>
    </row>
    <row r="29" spans="1:22" ht="15.75" x14ac:dyDescent="0.25">
      <c r="B29" s="3"/>
      <c r="C29" s="2"/>
      <c r="D29" s="2"/>
      <c r="E29" s="2"/>
      <c r="F29" s="2"/>
      <c r="G29" s="2"/>
      <c r="H29" s="2"/>
      <c r="I29" s="2"/>
      <c r="J29" s="18"/>
      <c r="K29" s="18"/>
      <c r="L29" s="18"/>
      <c r="M29" s="18"/>
      <c r="N29" s="103" t="str">
        <f>IF(ISNA(VLOOKUP(A29,Légende!$H:$J,3,FALSE)),"",VLOOKUP(A29,Légende!$H:$J,3,FALSE))</f>
        <v/>
      </c>
      <c r="P29" s="39" t="str">
        <f t="shared" si="4"/>
        <v/>
      </c>
      <c r="Q29" s="39" t="str">
        <f t="shared" si="5"/>
        <v/>
      </c>
      <c r="R29" s="39" t="str">
        <f t="shared" si="6"/>
        <v/>
      </c>
      <c r="S29" s="39" t="str">
        <f t="shared" si="7"/>
        <v/>
      </c>
      <c r="T29" s="112" t="str">
        <f>IF(ISBLANK(A29),"",IF(ISNA(VLOOKUP(VLOOKUP($A29,Légende!$H:$J,3,FALSE),NOM_JF1,1,FALSE)),"AJOUTER L'ÉCOLE DANS LA SECTION 1",""))</f>
        <v/>
      </c>
    </row>
    <row r="30" spans="1:22" ht="15.75" x14ac:dyDescent="0.25">
      <c r="B30" s="3"/>
      <c r="C30" s="2"/>
      <c r="D30" s="2"/>
      <c r="E30" s="2"/>
      <c r="F30" s="2"/>
      <c r="G30" s="2"/>
      <c r="H30" s="2"/>
      <c r="I30" s="2"/>
      <c r="J30" s="18"/>
      <c r="K30" s="18"/>
      <c r="L30" s="18"/>
      <c r="M30" s="18"/>
      <c r="N30" s="103" t="str">
        <f>IF(ISNA(VLOOKUP(A30,Légende!$H:$J,3,FALSE)),"",VLOOKUP(A30,Légende!$H:$J,3,FALSE))</f>
        <v/>
      </c>
      <c r="P30" s="39" t="str">
        <f t="shared" si="4"/>
        <v/>
      </c>
      <c r="Q30" s="39" t="str">
        <f t="shared" si="5"/>
        <v/>
      </c>
      <c r="R30" s="39" t="str">
        <f t="shared" si="6"/>
        <v/>
      </c>
      <c r="S30" s="39" t="str">
        <f t="shared" si="7"/>
        <v/>
      </c>
      <c r="T30" s="112" t="str">
        <f>IF(ISBLANK(A30),"",IF(ISNA(VLOOKUP(VLOOKUP($A30,Légende!$H:$J,3,FALSE),NOM_JF1,1,FALSE)),"AJOUTER L'ÉCOLE DANS LA SECTION 1",""))</f>
        <v/>
      </c>
    </row>
    <row r="31" spans="1:22" ht="15.75" x14ac:dyDescent="0.25">
      <c r="B31" s="3"/>
      <c r="C31" s="2"/>
      <c r="D31" s="2"/>
      <c r="E31" s="2"/>
      <c r="F31" s="2"/>
      <c r="G31" s="2"/>
      <c r="H31" s="2"/>
      <c r="I31" s="2"/>
      <c r="J31" s="18"/>
      <c r="K31" s="18"/>
      <c r="L31" s="18"/>
      <c r="M31" s="18"/>
      <c r="N31" s="103" t="str">
        <f>IF(ISNA(VLOOKUP(A31,Légende!$H:$J,3,FALSE)),"",VLOOKUP(A31,Légende!$H:$J,3,FALSE))</f>
        <v/>
      </c>
      <c r="P31" s="39" t="str">
        <f t="shared" si="4"/>
        <v/>
      </c>
      <c r="Q31" s="39" t="str">
        <f t="shared" si="5"/>
        <v/>
      </c>
      <c r="R31" s="39" t="str">
        <f t="shared" si="6"/>
        <v/>
      </c>
      <c r="S31" s="39" t="str">
        <f t="shared" si="7"/>
        <v/>
      </c>
      <c r="T31" s="112" t="str">
        <f>IF(ISBLANK(A31),"",IF(ISNA(VLOOKUP(VLOOKUP($A31,Légende!$H:$J,3,FALSE),NOM_JF1,1,FALSE)),"AJOUTER L'ÉCOLE DANS LA SECTION 1",""))</f>
        <v/>
      </c>
    </row>
    <row r="32" spans="1:22" ht="15.75" x14ac:dyDescent="0.25">
      <c r="B32" s="3"/>
      <c r="C32" s="2"/>
      <c r="D32" s="2"/>
      <c r="E32" s="2"/>
      <c r="F32" s="2"/>
      <c r="G32" s="2"/>
      <c r="H32" s="2"/>
      <c r="I32" s="2"/>
      <c r="J32" s="18"/>
      <c r="K32" s="18"/>
      <c r="L32" s="18"/>
      <c r="M32" s="18"/>
      <c r="N32" s="103" t="str">
        <f>IF(ISNA(VLOOKUP(A32,Légende!$H:$J,3,FALSE)),"",VLOOKUP(A32,Légende!$H:$J,3,FALSE))</f>
        <v/>
      </c>
      <c r="P32" s="39" t="str">
        <f t="shared" si="4"/>
        <v/>
      </c>
      <c r="Q32" s="39" t="str">
        <f t="shared" si="5"/>
        <v/>
      </c>
      <c r="R32" s="39" t="str">
        <f t="shared" si="6"/>
        <v/>
      </c>
      <c r="S32" s="39" t="str">
        <f t="shared" si="7"/>
        <v/>
      </c>
      <c r="T32" s="112" t="str">
        <f>IF(ISBLANK(A32),"",IF(ISNA(VLOOKUP(VLOOKUP($A32,Légende!$H:$J,3,FALSE),NOM_JF1,1,FALSE)),"AJOUTER L'ÉCOLE DANS LA SECTION 1",""))</f>
        <v/>
      </c>
    </row>
    <row r="33" spans="2:20" ht="15.75" x14ac:dyDescent="0.25">
      <c r="B33" s="3"/>
      <c r="C33" s="2"/>
      <c r="D33" s="2"/>
      <c r="E33" s="2"/>
      <c r="F33" s="2"/>
      <c r="G33" s="2"/>
      <c r="H33" s="2"/>
      <c r="I33" s="2"/>
      <c r="J33" s="18"/>
      <c r="K33" s="18"/>
      <c r="L33" s="18"/>
      <c r="M33" s="18"/>
      <c r="N33" s="103" t="str">
        <f>IF(ISNA(VLOOKUP(A33,Légende!$H:$J,3,FALSE)),"",VLOOKUP(A33,Légende!$H:$J,3,FALSE))</f>
        <v/>
      </c>
      <c r="P33" s="39" t="str">
        <f t="shared" si="4"/>
        <v/>
      </c>
      <c r="Q33" s="39" t="str">
        <f t="shared" si="5"/>
        <v/>
      </c>
      <c r="R33" s="39" t="str">
        <f t="shared" si="6"/>
        <v/>
      </c>
      <c r="S33" s="39" t="str">
        <f t="shared" si="7"/>
        <v/>
      </c>
      <c r="T33" s="112" t="str">
        <f>IF(ISBLANK(A33),"",IF(ISNA(VLOOKUP(VLOOKUP($A33,Légende!$H:$J,3,FALSE),NOM_JF1,1,FALSE)),"AJOUTER L'ÉCOLE DANS LA SECTION 1",""))</f>
        <v/>
      </c>
    </row>
    <row r="34" spans="2:20" ht="15.75" x14ac:dyDescent="0.25">
      <c r="B34" s="3"/>
      <c r="C34" s="2"/>
      <c r="D34" s="2"/>
      <c r="E34" s="2"/>
      <c r="F34" s="2"/>
      <c r="G34" s="2"/>
      <c r="H34" s="2"/>
      <c r="I34" s="2"/>
      <c r="J34" s="18"/>
      <c r="K34" s="18"/>
      <c r="L34" s="18"/>
      <c r="M34" s="18"/>
      <c r="N34" s="103" t="str">
        <f>IF(ISNA(VLOOKUP(A34,Légende!$H:$J,3,FALSE)),"",VLOOKUP(A34,Légende!$H:$J,3,FALSE))</f>
        <v/>
      </c>
      <c r="P34" s="39" t="str">
        <f t="shared" si="4"/>
        <v/>
      </c>
      <c r="Q34" s="39" t="str">
        <f t="shared" si="5"/>
        <v/>
      </c>
      <c r="R34" s="39" t="str">
        <f t="shared" si="6"/>
        <v/>
      </c>
      <c r="S34" s="39" t="str">
        <f t="shared" si="7"/>
        <v/>
      </c>
      <c r="T34" s="112" t="str">
        <f>IF(ISBLANK(A34),"",IF(ISNA(VLOOKUP(VLOOKUP($A34,Légende!$H:$J,3,FALSE),NOM_JF1,1,FALSE)),"AJOUTER L'ÉCOLE DANS LA SECTION 1",""))</f>
        <v/>
      </c>
    </row>
    <row r="35" spans="2:20" ht="15.75" x14ac:dyDescent="0.25">
      <c r="B35" s="3"/>
      <c r="C35" s="2"/>
      <c r="D35" s="2"/>
      <c r="E35" s="2"/>
      <c r="F35" s="2"/>
      <c r="G35" s="2"/>
      <c r="H35" s="2"/>
      <c r="I35" s="2"/>
      <c r="J35" s="18"/>
      <c r="K35" s="18"/>
      <c r="L35" s="18"/>
      <c r="M35" s="18"/>
      <c r="N35" s="103" t="str">
        <f>IF(ISNA(VLOOKUP(A35,Légende!$H:$J,3,FALSE)),"",VLOOKUP(A35,Légende!$H:$J,3,FALSE))</f>
        <v/>
      </c>
      <c r="P35" s="39" t="str">
        <f t="shared" si="4"/>
        <v/>
      </c>
      <c r="Q35" s="39" t="str">
        <f t="shared" si="5"/>
        <v/>
      </c>
      <c r="R35" s="39" t="str">
        <f t="shared" si="6"/>
        <v/>
      </c>
      <c r="S35" s="39" t="str">
        <f t="shared" si="7"/>
        <v/>
      </c>
      <c r="T35" s="112" t="str">
        <f>IF(ISBLANK(A35),"",IF(ISNA(VLOOKUP(VLOOKUP($A35,Légende!$H:$J,3,FALSE),NOM_JF1,1,FALSE)),"AJOUTER L'ÉCOLE DANS LA SECTION 1",""))</f>
        <v/>
      </c>
    </row>
    <row r="36" spans="2:20" ht="15.75" x14ac:dyDescent="0.25">
      <c r="B36" s="3"/>
      <c r="C36" s="2"/>
      <c r="D36" s="2"/>
      <c r="E36" s="2"/>
      <c r="F36" s="2"/>
      <c r="G36" s="2"/>
      <c r="H36" s="2"/>
      <c r="I36" s="2"/>
      <c r="J36" s="18"/>
      <c r="K36" s="18"/>
      <c r="L36" s="18"/>
      <c r="M36" s="18"/>
      <c r="N36" s="103" t="str">
        <f>IF(ISNA(VLOOKUP(A36,Légende!$H:$J,3,FALSE)),"",VLOOKUP(A36,Légende!$H:$J,3,FALSE))</f>
        <v/>
      </c>
      <c r="P36" s="39" t="str">
        <f t="shared" si="4"/>
        <v/>
      </c>
      <c r="Q36" s="39" t="str">
        <f t="shared" si="5"/>
        <v/>
      </c>
      <c r="R36" s="39" t="str">
        <f t="shared" si="6"/>
        <v/>
      </c>
      <c r="S36" s="39" t="str">
        <f t="shared" si="7"/>
        <v/>
      </c>
      <c r="T36" s="112" t="str">
        <f>IF(ISBLANK(A36),"",IF(ISNA(VLOOKUP(VLOOKUP($A36,Légende!$H:$J,3,FALSE),NOM_JF1,1,FALSE)),"AJOUTER L'ÉCOLE DANS LA SECTION 1",""))</f>
        <v/>
      </c>
    </row>
    <row r="37" spans="2:20" ht="15.75" x14ac:dyDescent="0.25">
      <c r="B37" s="3"/>
      <c r="C37" s="2"/>
      <c r="D37" s="2"/>
      <c r="E37" s="2"/>
      <c r="F37" s="2"/>
      <c r="G37" s="2"/>
      <c r="H37" s="2"/>
      <c r="I37" s="2"/>
      <c r="J37" s="18"/>
      <c r="K37" s="18"/>
      <c r="L37" s="18"/>
      <c r="M37" s="18"/>
      <c r="N37" s="103" t="str">
        <f>IF(ISNA(VLOOKUP(A37,Légende!$H:$J,3,FALSE)),"",VLOOKUP(A37,Légende!$H:$J,3,FALSE))</f>
        <v/>
      </c>
      <c r="P37" s="39" t="str">
        <f t="shared" si="4"/>
        <v/>
      </c>
      <c r="Q37" s="39" t="str">
        <f t="shared" si="5"/>
        <v/>
      </c>
      <c r="R37" s="39" t="str">
        <f t="shared" si="6"/>
        <v/>
      </c>
      <c r="S37" s="39" t="str">
        <f t="shared" si="7"/>
        <v/>
      </c>
      <c r="T37" s="112" t="str">
        <f>IF(ISBLANK(A37),"",IF(ISNA(VLOOKUP(VLOOKUP($A37,Légende!$H:$J,3,FALSE),NOM_JF1,1,FALSE)),"AJOUTER L'ÉCOLE DANS LA SECTION 1",""))</f>
        <v/>
      </c>
    </row>
    <row r="38" spans="2:20" ht="15.75" x14ac:dyDescent="0.25">
      <c r="B38" s="3"/>
      <c r="C38" s="2"/>
      <c r="D38" s="2"/>
      <c r="E38" s="2"/>
      <c r="F38" s="2"/>
      <c r="G38" s="2"/>
      <c r="H38" s="2"/>
      <c r="I38" s="2"/>
      <c r="J38" s="18"/>
      <c r="K38" s="18"/>
      <c r="L38" s="18"/>
      <c r="M38" s="18"/>
      <c r="N38" s="103" t="str">
        <f>IF(ISNA(VLOOKUP(A38,Légende!$H:$J,3,FALSE)),"",VLOOKUP(A38,Légende!$H:$J,3,FALSE))</f>
        <v/>
      </c>
      <c r="P38" s="39" t="str">
        <f t="shared" si="4"/>
        <v/>
      </c>
      <c r="Q38" s="39" t="str">
        <f t="shared" si="5"/>
        <v/>
      </c>
      <c r="R38" s="39" t="str">
        <f t="shared" si="6"/>
        <v/>
      </c>
      <c r="S38" s="39" t="str">
        <f t="shared" si="7"/>
        <v/>
      </c>
      <c r="T38" s="112" t="str">
        <f>IF(ISBLANK(A38),"",IF(ISNA(VLOOKUP(VLOOKUP($A38,Légende!$H:$J,3,FALSE),NOM_JF1,1,FALSE)),"AJOUTER L'ÉCOLE DANS LA SECTION 1",""))</f>
        <v/>
      </c>
    </row>
    <row r="39" spans="2:20" ht="15.75" x14ac:dyDescent="0.25">
      <c r="B39" s="3"/>
      <c r="C39" s="2"/>
      <c r="D39" s="2"/>
      <c r="E39" s="2"/>
      <c r="F39" s="2"/>
      <c r="G39" s="2"/>
      <c r="H39" s="2"/>
      <c r="I39" s="2"/>
      <c r="J39" s="18"/>
      <c r="K39" s="18"/>
      <c r="L39" s="18"/>
      <c r="M39" s="18"/>
      <c r="N39" s="103" t="str">
        <f>IF(ISNA(VLOOKUP(A39,Légende!$H:$J,3,FALSE)),"",VLOOKUP(A39,Légende!$H:$J,3,FALSE))</f>
        <v/>
      </c>
      <c r="P39" s="39" t="str">
        <f t="shared" si="4"/>
        <v/>
      </c>
      <c r="Q39" s="39" t="str">
        <f t="shared" si="5"/>
        <v/>
      </c>
      <c r="R39" s="39" t="str">
        <f t="shared" si="6"/>
        <v/>
      </c>
      <c r="S39" s="39" t="str">
        <f t="shared" si="7"/>
        <v/>
      </c>
      <c r="T39" s="112" t="str">
        <f>IF(ISBLANK(A39),"",IF(ISNA(VLOOKUP(VLOOKUP($A39,Légende!$H:$J,3,FALSE),NOM_JF1,1,FALSE)),"AJOUTER L'ÉCOLE DANS LA SECTION 1",""))</f>
        <v/>
      </c>
    </row>
    <row r="40" spans="2:20" ht="15.75" x14ac:dyDescent="0.25">
      <c r="B40" s="3"/>
      <c r="C40" s="2"/>
      <c r="D40" s="2"/>
      <c r="E40" s="2"/>
      <c r="F40" s="2"/>
      <c r="G40" s="2"/>
      <c r="H40" s="2"/>
      <c r="I40" s="2"/>
      <c r="J40" s="18"/>
      <c r="K40" s="18"/>
      <c r="L40" s="18"/>
      <c r="M40" s="18"/>
      <c r="N40" s="103" t="str">
        <f>IF(ISNA(VLOOKUP(A40,Légende!$H:$J,3,FALSE)),"",VLOOKUP(A40,Légende!$H:$J,3,FALSE))</f>
        <v/>
      </c>
      <c r="P40" s="39" t="str">
        <f t="shared" si="4"/>
        <v/>
      </c>
      <c r="Q40" s="39" t="str">
        <f t="shared" si="5"/>
        <v/>
      </c>
      <c r="R40" s="39" t="str">
        <f t="shared" si="6"/>
        <v/>
      </c>
      <c r="S40" s="39" t="str">
        <f t="shared" si="7"/>
        <v/>
      </c>
      <c r="T40" s="112" t="str">
        <f>IF(ISBLANK(A40),"",IF(ISNA(VLOOKUP(VLOOKUP($A40,Légende!$H:$J,3,FALSE),NOM_JF1,1,FALSE)),"AJOUTER L'ÉCOLE DANS LA SECTION 1",""))</f>
        <v/>
      </c>
    </row>
    <row r="41" spans="2:20" ht="15.75" x14ac:dyDescent="0.25">
      <c r="B41" s="3"/>
      <c r="C41" s="2"/>
      <c r="D41" s="2"/>
      <c r="E41" s="2"/>
      <c r="F41" s="2"/>
      <c r="G41" s="2"/>
      <c r="H41" s="2"/>
      <c r="I41" s="2"/>
      <c r="J41" s="18"/>
      <c r="K41" s="18"/>
      <c r="L41" s="18"/>
      <c r="M41" s="18"/>
      <c r="N41" s="103" t="str">
        <f>IF(ISNA(VLOOKUP(A41,Légende!$H:$J,3,FALSE)),"",VLOOKUP(A41,Légende!$H:$J,3,FALSE))</f>
        <v/>
      </c>
      <c r="P41" s="39" t="str">
        <f t="shared" si="4"/>
        <v/>
      </c>
      <c r="Q41" s="39" t="str">
        <f t="shared" si="5"/>
        <v/>
      </c>
      <c r="R41" s="39" t="str">
        <f t="shared" si="6"/>
        <v/>
      </c>
      <c r="S41" s="39" t="str">
        <f t="shared" si="7"/>
        <v/>
      </c>
      <c r="T41" s="112" t="str">
        <f>IF(ISBLANK(A41),"",IF(ISNA(VLOOKUP(VLOOKUP($A41,Légende!$H:$J,3,FALSE),NOM_JF1,1,FALSE)),"AJOUTER L'ÉCOLE DANS LA SECTION 1",""))</f>
        <v/>
      </c>
    </row>
    <row r="42" spans="2:20" ht="15.75" x14ac:dyDescent="0.25">
      <c r="B42" s="3"/>
      <c r="C42" s="2"/>
      <c r="D42" s="2"/>
      <c r="E42" s="2"/>
      <c r="F42" s="2"/>
      <c r="G42" s="2"/>
      <c r="H42" s="2"/>
      <c r="I42" s="2"/>
      <c r="J42" s="18"/>
      <c r="K42" s="18"/>
      <c r="L42" s="18"/>
      <c r="M42" s="18"/>
      <c r="N42" s="103" t="str">
        <f>IF(ISNA(VLOOKUP(A42,Légende!$H:$J,3,FALSE)),"",VLOOKUP(A42,Légende!$H:$J,3,FALSE))</f>
        <v/>
      </c>
      <c r="P42" s="39" t="str">
        <f t="shared" si="4"/>
        <v/>
      </c>
      <c r="Q42" s="39" t="str">
        <f t="shared" si="5"/>
        <v/>
      </c>
      <c r="R42" s="39" t="str">
        <f t="shared" si="6"/>
        <v/>
      </c>
      <c r="S42" s="39" t="str">
        <f t="shared" si="7"/>
        <v/>
      </c>
      <c r="T42" s="112" t="str">
        <f>IF(ISBLANK(A42),"",IF(ISNA(VLOOKUP(VLOOKUP($A42,Légende!$H:$J,3,FALSE),NOM_JF1,1,FALSE)),"AJOUTER L'ÉCOLE DANS LA SECTION 1",""))</f>
        <v/>
      </c>
    </row>
    <row r="43" spans="2:20" ht="15.75" x14ac:dyDescent="0.25">
      <c r="B43" s="3"/>
      <c r="C43" s="2"/>
      <c r="D43" s="2"/>
      <c r="E43" s="2"/>
      <c r="F43" s="2"/>
      <c r="G43" s="2"/>
      <c r="H43" s="2"/>
      <c r="I43" s="2"/>
      <c r="J43" s="18"/>
      <c r="K43" s="18"/>
      <c r="L43" s="18"/>
      <c r="M43" s="18"/>
      <c r="N43" s="103" t="str">
        <f>IF(ISNA(VLOOKUP(A43,Légende!$H:$J,3,FALSE)),"",VLOOKUP(A43,Légende!$H:$J,3,FALSE))</f>
        <v/>
      </c>
      <c r="P43" s="39" t="str">
        <f t="shared" si="4"/>
        <v/>
      </c>
      <c r="Q43" s="39" t="str">
        <f t="shared" si="5"/>
        <v/>
      </c>
      <c r="R43" s="39" t="str">
        <f t="shared" si="6"/>
        <v/>
      </c>
      <c r="S43" s="39" t="str">
        <f t="shared" si="7"/>
        <v/>
      </c>
      <c r="T43" s="112" t="str">
        <f>IF(ISBLANK(A43),"",IF(ISNA(VLOOKUP(VLOOKUP($A43,Légende!$H:$J,3,FALSE),NOM_JF1,1,FALSE)),"AJOUTER L'ÉCOLE DANS LA SECTION 1",""))</f>
        <v/>
      </c>
    </row>
    <row r="44" spans="2:20" ht="15.75" x14ac:dyDescent="0.25">
      <c r="B44" s="3"/>
      <c r="C44" s="2"/>
      <c r="D44" s="2"/>
      <c r="E44" s="2"/>
      <c r="F44" s="2"/>
      <c r="G44" s="2"/>
      <c r="H44" s="2"/>
      <c r="I44" s="2"/>
      <c r="J44" s="18"/>
      <c r="K44" s="18"/>
      <c r="L44" s="18"/>
      <c r="M44" s="18"/>
      <c r="N44" s="103" t="str">
        <f>IF(ISNA(VLOOKUP(A44,Légende!$H:$J,3,FALSE)),"",VLOOKUP(A44,Légende!$H:$J,3,FALSE))</f>
        <v/>
      </c>
      <c r="P44" s="39" t="str">
        <f t="shared" si="4"/>
        <v/>
      </c>
      <c r="Q44" s="39" t="str">
        <f t="shared" si="5"/>
        <v/>
      </c>
      <c r="R44" s="39" t="str">
        <f t="shared" si="6"/>
        <v/>
      </c>
      <c r="S44" s="39" t="str">
        <f t="shared" si="7"/>
        <v/>
      </c>
      <c r="T44" s="112" t="str">
        <f>IF(ISBLANK(A44),"",IF(ISNA(VLOOKUP(VLOOKUP($A44,Légende!$H:$J,3,FALSE),NOM_JF1,1,FALSE)),"AJOUTER L'ÉCOLE DANS LA SECTION 1",""))</f>
        <v/>
      </c>
    </row>
    <row r="45" spans="2:20" ht="15.75" x14ac:dyDescent="0.25">
      <c r="B45" s="3"/>
      <c r="C45" s="2"/>
      <c r="D45" s="2"/>
      <c r="E45" s="2"/>
      <c r="F45" s="2"/>
      <c r="G45" s="2"/>
      <c r="H45" s="2"/>
      <c r="I45" s="2"/>
      <c r="J45" s="18"/>
      <c r="K45" s="18"/>
      <c r="L45" s="18"/>
      <c r="M45" s="18"/>
      <c r="N45" s="103" t="str">
        <f>IF(ISNA(VLOOKUP(A45,Légende!$H:$J,3,FALSE)),"",VLOOKUP(A45,Légende!$H:$J,3,FALSE))</f>
        <v/>
      </c>
      <c r="P45" s="39" t="str">
        <f t="shared" si="4"/>
        <v/>
      </c>
      <c r="Q45" s="39" t="str">
        <f t="shared" si="5"/>
        <v/>
      </c>
      <c r="R45" s="39" t="str">
        <f t="shared" si="6"/>
        <v/>
      </c>
      <c r="S45" s="39" t="str">
        <f t="shared" si="7"/>
        <v/>
      </c>
      <c r="T45" s="112" t="str">
        <f>IF(ISBLANK(A45),"",IF(ISNA(VLOOKUP(VLOOKUP($A45,Légende!$H:$J,3,FALSE),NOM_JF1,1,FALSE)),"AJOUTER L'ÉCOLE DANS LA SECTION 1",""))</f>
        <v/>
      </c>
    </row>
    <row r="46" spans="2:20" ht="15.75" x14ac:dyDescent="0.25">
      <c r="B46" s="3"/>
      <c r="C46" s="2"/>
      <c r="D46" s="2"/>
      <c r="E46" s="2"/>
      <c r="F46" s="2"/>
      <c r="G46" s="2"/>
      <c r="H46" s="2"/>
      <c r="I46" s="2"/>
      <c r="J46" s="18"/>
      <c r="K46" s="18"/>
      <c r="L46" s="18"/>
      <c r="M46" s="18"/>
      <c r="N46" s="103" t="str">
        <f>IF(ISNA(VLOOKUP(A46,Légende!$H:$J,3,FALSE)),"",VLOOKUP(A46,Légende!$H:$J,3,FALSE))</f>
        <v/>
      </c>
      <c r="P46" s="39" t="str">
        <f t="shared" si="4"/>
        <v/>
      </c>
      <c r="Q46" s="39" t="str">
        <f t="shared" si="5"/>
        <v/>
      </c>
      <c r="R46" s="39" t="str">
        <f t="shared" si="6"/>
        <v/>
      </c>
      <c r="S46" s="39" t="str">
        <f t="shared" si="7"/>
        <v/>
      </c>
      <c r="T46" s="112" t="str">
        <f>IF(ISBLANK(A46),"",IF(ISNA(VLOOKUP(VLOOKUP($A46,Légende!$H:$J,3,FALSE),NOM_JF1,1,FALSE)),"AJOUTER L'ÉCOLE DANS LA SECTION 1",""))</f>
        <v/>
      </c>
    </row>
    <row r="47" spans="2:20" ht="15.75" x14ac:dyDescent="0.25">
      <c r="B47" s="3"/>
      <c r="C47" s="2"/>
      <c r="D47" s="2"/>
      <c r="E47" s="2"/>
      <c r="F47" s="2"/>
      <c r="G47" s="2"/>
      <c r="H47" s="2"/>
      <c r="I47" s="2"/>
      <c r="J47" s="18"/>
      <c r="K47" s="18"/>
      <c r="L47" s="18"/>
      <c r="M47" s="18"/>
      <c r="N47" s="103" t="str">
        <f>IF(ISNA(VLOOKUP(A47,Légende!$H:$J,3,FALSE)),"",VLOOKUP(A47,Légende!$H:$J,3,FALSE))</f>
        <v/>
      </c>
      <c r="P47" s="39" t="str">
        <f t="shared" si="4"/>
        <v/>
      </c>
      <c r="Q47" s="39" t="str">
        <f t="shared" si="5"/>
        <v/>
      </c>
      <c r="R47" s="39" t="str">
        <f t="shared" si="6"/>
        <v/>
      </c>
      <c r="S47" s="39" t="str">
        <f t="shared" si="7"/>
        <v/>
      </c>
      <c r="T47" s="112" t="str">
        <f>IF(ISBLANK(A47),"",IF(ISNA(VLOOKUP(VLOOKUP($A47,Légende!$H:$J,3,FALSE),NOM_JF1,1,FALSE)),"AJOUTER L'ÉCOLE DANS LA SECTION 1",""))</f>
        <v/>
      </c>
    </row>
    <row r="48" spans="2:20" ht="15.75" x14ac:dyDescent="0.25">
      <c r="B48" s="3"/>
      <c r="C48" s="2"/>
      <c r="D48" s="2"/>
      <c r="E48" s="2"/>
      <c r="F48" s="2"/>
      <c r="G48" s="2"/>
      <c r="H48" s="2"/>
      <c r="I48" s="2"/>
      <c r="J48" s="18"/>
      <c r="K48" s="18"/>
      <c r="L48" s="18"/>
      <c r="M48" s="18"/>
      <c r="N48" s="103" t="str">
        <f>IF(ISNA(VLOOKUP(A48,Légende!$H:$J,3,FALSE)),"",VLOOKUP(A48,Légende!$H:$J,3,FALSE))</f>
        <v/>
      </c>
      <c r="P48" s="39" t="str">
        <f t="shared" si="4"/>
        <v/>
      </c>
      <c r="Q48" s="39" t="str">
        <f t="shared" si="5"/>
        <v/>
      </c>
      <c r="R48" s="39" t="str">
        <f t="shared" si="6"/>
        <v/>
      </c>
      <c r="S48" s="39" t="str">
        <f t="shared" si="7"/>
        <v/>
      </c>
      <c r="T48" s="112" t="str">
        <f>IF(ISBLANK(A48),"",IF(ISNA(VLOOKUP(VLOOKUP($A48,Légende!$H:$J,3,FALSE),NOM_JF1,1,FALSE)),"AJOUTER L'ÉCOLE DANS LA SECTION 1",""))</f>
        <v/>
      </c>
    </row>
    <row r="49" spans="2:20" ht="15.75" x14ac:dyDescent="0.25">
      <c r="B49" s="3"/>
      <c r="C49" s="2"/>
      <c r="D49" s="2"/>
      <c r="E49" s="2"/>
      <c r="F49" s="2"/>
      <c r="G49" s="2"/>
      <c r="H49" s="2"/>
      <c r="I49" s="2"/>
      <c r="J49" s="18"/>
      <c r="K49" s="18"/>
      <c r="L49" s="18"/>
      <c r="M49" s="18"/>
      <c r="N49" s="103" t="str">
        <f>IF(ISNA(VLOOKUP(A49,Légende!$H:$J,3,FALSE)),"",VLOOKUP(A49,Légende!$H:$J,3,FALSE))</f>
        <v/>
      </c>
      <c r="P49" s="39" t="str">
        <f t="shared" si="4"/>
        <v/>
      </c>
      <c r="Q49" s="39" t="str">
        <f t="shared" si="5"/>
        <v/>
      </c>
      <c r="R49" s="39" t="str">
        <f t="shared" si="6"/>
        <v/>
      </c>
      <c r="S49" s="39" t="str">
        <f t="shared" si="7"/>
        <v/>
      </c>
      <c r="T49" s="112" t="str">
        <f>IF(ISBLANK(A49),"",IF(ISNA(VLOOKUP(VLOOKUP($A49,Légende!$H:$J,3,FALSE),NOM_JF1,1,FALSE)),"AJOUTER L'ÉCOLE DANS LA SECTION 1",""))</f>
        <v/>
      </c>
    </row>
    <row r="50" spans="2:20" ht="15.75" x14ac:dyDescent="0.25">
      <c r="B50" s="3"/>
      <c r="C50" s="2"/>
      <c r="D50" s="2"/>
      <c r="E50" s="2"/>
      <c r="F50" s="2"/>
      <c r="G50" s="2"/>
      <c r="H50" s="2"/>
      <c r="I50" s="2"/>
      <c r="J50" s="18"/>
      <c r="K50" s="18"/>
      <c r="L50" s="18"/>
      <c r="M50" s="18"/>
      <c r="N50" s="103" t="str">
        <f>IF(ISNA(VLOOKUP(A50,Légende!$H:$J,3,FALSE)),"",VLOOKUP(A50,Légende!$H:$J,3,FALSE))</f>
        <v/>
      </c>
      <c r="P50" s="39" t="str">
        <f t="shared" si="4"/>
        <v/>
      </c>
      <c r="Q50" s="39" t="str">
        <f t="shared" si="5"/>
        <v/>
      </c>
      <c r="R50" s="39" t="str">
        <f t="shared" si="6"/>
        <v/>
      </c>
      <c r="S50" s="39" t="str">
        <f t="shared" si="7"/>
        <v/>
      </c>
      <c r="T50" s="112" t="str">
        <f>IF(ISBLANK(A50),"",IF(ISNA(VLOOKUP(VLOOKUP($A50,Légende!$H:$J,3,FALSE),NOM_JF1,1,FALSE)),"AJOUTER L'ÉCOLE DANS LA SECTION 1",""))</f>
        <v/>
      </c>
    </row>
    <row r="51" spans="2:20" ht="15.75" x14ac:dyDescent="0.25">
      <c r="B51" s="3"/>
      <c r="C51" s="2"/>
      <c r="D51" s="2"/>
      <c r="E51" s="2"/>
      <c r="F51" s="2"/>
      <c r="G51" s="2"/>
      <c r="H51" s="2"/>
      <c r="I51" s="2"/>
      <c r="J51" s="18"/>
      <c r="K51" s="18"/>
      <c r="L51" s="18"/>
      <c r="M51" s="18"/>
      <c r="N51" s="103" t="str">
        <f>IF(ISNA(VLOOKUP(A51,Légende!$H:$J,3,FALSE)),"",VLOOKUP(A51,Légende!$H:$J,3,FALSE))</f>
        <v/>
      </c>
      <c r="P51" s="39" t="str">
        <f t="shared" ref="P51:P82" si="8">IF($J51="","",RANK($J51,$J$5:$J$134,0))</f>
        <v/>
      </c>
      <c r="Q51" s="39" t="str">
        <f t="shared" ref="Q51:Q82" si="9">IF($K51="","",RANK($K51,$K$5:$K$134,0))</f>
        <v/>
      </c>
      <c r="R51" s="39" t="str">
        <f t="shared" ref="R51:R82" si="10">IF($L51="","",RANK($L51,$L$5:$L$134,0))</f>
        <v/>
      </c>
      <c r="S51" s="39" t="str">
        <f t="shared" ref="S51:S82" si="11">IF($M51="","",RANK($M51,$M$5:$M$134,0))</f>
        <v/>
      </c>
      <c r="T51" s="112" t="str">
        <f>IF(ISBLANK(A51),"",IF(ISNA(VLOOKUP(VLOOKUP($A51,Légende!$H:$J,3,FALSE),NOM_JF1,1,FALSE)),"AJOUTER L'ÉCOLE DANS LA SECTION 1",""))</f>
        <v/>
      </c>
    </row>
    <row r="52" spans="2:20" ht="15.75" x14ac:dyDescent="0.25">
      <c r="B52" s="3"/>
      <c r="C52" s="2"/>
      <c r="D52" s="2"/>
      <c r="E52" s="2"/>
      <c r="F52" s="2"/>
      <c r="G52" s="2"/>
      <c r="H52" s="2"/>
      <c r="I52" s="2"/>
      <c r="J52" s="18"/>
      <c r="K52" s="18"/>
      <c r="L52" s="18"/>
      <c r="M52" s="18"/>
      <c r="N52" s="103" t="str">
        <f>IF(ISNA(VLOOKUP(A52,Légende!$H:$J,3,FALSE)),"",VLOOKUP(A52,Légende!$H:$J,3,FALSE))</f>
        <v/>
      </c>
      <c r="P52" s="39" t="str">
        <f t="shared" si="8"/>
        <v/>
      </c>
      <c r="Q52" s="39" t="str">
        <f t="shared" si="9"/>
        <v/>
      </c>
      <c r="R52" s="39" t="str">
        <f t="shared" si="10"/>
        <v/>
      </c>
      <c r="S52" s="39" t="str">
        <f t="shared" si="11"/>
        <v/>
      </c>
      <c r="T52" s="112" t="str">
        <f>IF(ISBLANK(A52),"",IF(ISNA(VLOOKUP(VLOOKUP($A52,Légende!$H:$J,3,FALSE),NOM_JF1,1,FALSE)),"AJOUTER L'ÉCOLE DANS LA SECTION 1",""))</f>
        <v/>
      </c>
    </row>
    <row r="53" spans="2:20" ht="15.75" x14ac:dyDescent="0.25">
      <c r="B53" s="3"/>
      <c r="C53" s="2"/>
      <c r="D53" s="2"/>
      <c r="E53" s="2"/>
      <c r="F53" s="2"/>
      <c r="G53" s="2"/>
      <c r="H53" s="2"/>
      <c r="I53" s="2"/>
      <c r="J53" s="18"/>
      <c r="K53" s="18"/>
      <c r="L53" s="18"/>
      <c r="M53" s="18"/>
      <c r="N53" s="103" t="str">
        <f>IF(ISNA(VLOOKUP(A53,Légende!$H:$J,3,FALSE)),"",VLOOKUP(A53,Légende!$H:$J,3,FALSE))</f>
        <v/>
      </c>
      <c r="P53" s="39" t="str">
        <f t="shared" si="8"/>
        <v/>
      </c>
      <c r="Q53" s="39" t="str">
        <f t="shared" si="9"/>
        <v/>
      </c>
      <c r="R53" s="39" t="str">
        <f t="shared" si="10"/>
        <v/>
      </c>
      <c r="S53" s="39" t="str">
        <f t="shared" si="11"/>
        <v/>
      </c>
      <c r="T53" s="112" t="str">
        <f>IF(ISBLANK(A53),"",IF(ISNA(VLOOKUP(VLOOKUP($A53,Légende!$H:$J,3,FALSE),NOM_JF1,1,FALSE)),"AJOUTER L'ÉCOLE DANS LA SECTION 1",""))</f>
        <v/>
      </c>
    </row>
    <row r="54" spans="2:20" ht="15.75" x14ac:dyDescent="0.25">
      <c r="B54" s="3"/>
      <c r="C54" s="2"/>
      <c r="D54" s="2"/>
      <c r="E54" s="2"/>
      <c r="F54" s="2"/>
      <c r="G54" s="2"/>
      <c r="H54" s="2"/>
      <c r="I54" s="2"/>
      <c r="J54" s="18"/>
      <c r="K54" s="18"/>
      <c r="L54" s="18"/>
      <c r="M54" s="18"/>
      <c r="N54" s="103" t="str">
        <f>IF(ISNA(VLOOKUP(A54,Légende!$H:$J,3,FALSE)),"",VLOOKUP(A54,Légende!$H:$J,3,FALSE))</f>
        <v/>
      </c>
      <c r="P54" s="39" t="str">
        <f t="shared" si="8"/>
        <v/>
      </c>
      <c r="Q54" s="39" t="str">
        <f t="shared" si="9"/>
        <v/>
      </c>
      <c r="R54" s="39" t="str">
        <f t="shared" si="10"/>
        <v/>
      </c>
      <c r="S54" s="39" t="str">
        <f t="shared" si="11"/>
        <v/>
      </c>
      <c r="T54" s="112" t="str">
        <f>IF(ISBLANK(A54),"",IF(ISNA(VLOOKUP(VLOOKUP($A54,Légende!$H:$J,3,FALSE),NOM_JF1,1,FALSE)),"AJOUTER L'ÉCOLE DANS LA SECTION 1",""))</f>
        <v/>
      </c>
    </row>
    <row r="55" spans="2:20" ht="15.75" x14ac:dyDescent="0.25">
      <c r="B55" s="3"/>
      <c r="C55" s="2"/>
      <c r="D55" s="2"/>
      <c r="E55" s="2"/>
      <c r="F55" s="2"/>
      <c r="G55" s="2"/>
      <c r="H55" s="2"/>
      <c r="I55" s="2"/>
      <c r="J55" s="18"/>
      <c r="K55" s="18"/>
      <c r="L55" s="18"/>
      <c r="M55" s="18"/>
      <c r="N55" s="103" t="str">
        <f>IF(ISNA(VLOOKUP(A55,Légende!$H:$J,3,FALSE)),"",VLOOKUP(A55,Légende!$H:$J,3,FALSE))</f>
        <v/>
      </c>
      <c r="P55" s="39" t="str">
        <f t="shared" si="8"/>
        <v/>
      </c>
      <c r="Q55" s="39" t="str">
        <f t="shared" si="9"/>
        <v/>
      </c>
      <c r="R55" s="39" t="str">
        <f t="shared" si="10"/>
        <v/>
      </c>
      <c r="S55" s="39" t="str">
        <f t="shared" si="11"/>
        <v/>
      </c>
      <c r="T55" s="112" t="str">
        <f>IF(ISBLANK(A55),"",IF(ISNA(VLOOKUP(VLOOKUP($A55,Légende!$H:$J,3,FALSE),NOM_JF1,1,FALSE)),"AJOUTER L'ÉCOLE DANS LA SECTION 1",""))</f>
        <v/>
      </c>
    </row>
    <row r="56" spans="2:20" ht="15.75" x14ac:dyDescent="0.25">
      <c r="B56" s="3"/>
      <c r="C56" s="2"/>
      <c r="D56" s="2"/>
      <c r="E56" s="2"/>
      <c r="F56" s="2"/>
      <c r="G56" s="2"/>
      <c r="H56" s="2"/>
      <c r="I56" s="2"/>
      <c r="J56" s="18"/>
      <c r="K56" s="18"/>
      <c r="L56" s="18"/>
      <c r="M56" s="18"/>
      <c r="N56" s="103" t="str">
        <f>IF(ISNA(VLOOKUP(A56,Légende!$H:$J,3,FALSE)),"",VLOOKUP(A56,Légende!$H:$J,3,FALSE))</f>
        <v/>
      </c>
      <c r="P56" s="39" t="str">
        <f t="shared" si="8"/>
        <v/>
      </c>
      <c r="Q56" s="39" t="str">
        <f t="shared" si="9"/>
        <v/>
      </c>
      <c r="R56" s="39" t="str">
        <f t="shared" si="10"/>
        <v/>
      </c>
      <c r="S56" s="39" t="str">
        <f t="shared" si="11"/>
        <v/>
      </c>
      <c r="T56" s="112" t="str">
        <f>IF(ISBLANK(A56),"",IF(ISNA(VLOOKUP(VLOOKUP($A56,Légende!$H:$J,3,FALSE),NOM_JF1,1,FALSE)),"AJOUTER L'ÉCOLE DANS LA SECTION 1",""))</f>
        <v/>
      </c>
    </row>
    <row r="57" spans="2:20" ht="15.75" x14ac:dyDescent="0.25">
      <c r="B57" s="3"/>
      <c r="C57" s="2"/>
      <c r="D57" s="2"/>
      <c r="E57" s="2"/>
      <c r="F57" s="2"/>
      <c r="G57" s="2"/>
      <c r="H57" s="2"/>
      <c r="I57" s="2"/>
      <c r="J57" s="18"/>
      <c r="K57" s="18"/>
      <c r="L57" s="18"/>
      <c r="M57" s="18"/>
      <c r="N57" s="103" t="str">
        <f>IF(ISNA(VLOOKUP(A57,Légende!$H:$J,3,FALSE)),"",VLOOKUP(A57,Légende!$H:$J,3,FALSE))</f>
        <v/>
      </c>
      <c r="P57" s="39" t="str">
        <f t="shared" si="8"/>
        <v/>
      </c>
      <c r="Q57" s="39" t="str">
        <f t="shared" si="9"/>
        <v/>
      </c>
      <c r="R57" s="39" t="str">
        <f t="shared" si="10"/>
        <v/>
      </c>
      <c r="S57" s="39" t="str">
        <f t="shared" si="11"/>
        <v/>
      </c>
      <c r="T57" s="112" t="str">
        <f>IF(ISBLANK(A57),"",IF(ISNA(VLOOKUP(VLOOKUP($A57,Légende!$H:$J,3,FALSE),NOM_JF1,1,FALSE)),"AJOUTER L'ÉCOLE DANS LA SECTION 1",""))</f>
        <v/>
      </c>
    </row>
    <row r="58" spans="2:20" ht="15.75" x14ac:dyDescent="0.25">
      <c r="B58" s="3"/>
      <c r="C58" s="2"/>
      <c r="D58" s="2"/>
      <c r="E58" s="2"/>
      <c r="F58" s="2"/>
      <c r="G58" s="2"/>
      <c r="H58" s="2"/>
      <c r="I58" s="2"/>
      <c r="J58" s="18"/>
      <c r="K58" s="18"/>
      <c r="L58" s="18"/>
      <c r="M58" s="18"/>
      <c r="N58" s="103" t="str">
        <f>IF(ISNA(VLOOKUP(A58,Légende!$H:$J,3,FALSE)),"",VLOOKUP(A58,Légende!$H:$J,3,FALSE))</f>
        <v/>
      </c>
      <c r="P58" s="39" t="str">
        <f t="shared" si="8"/>
        <v/>
      </c>
      <c r="Q58" s="39" t="str">
        <f t="shared" si="9"/>
        <v/>
      </c>
      <c r="R58" s="39" t="str">
        <f t="shared" si="10"/>
        <v/>
      </c>
      <c r="S58" s="39" t="str">
        <f t="shared" si="11"/>
        <v/>
      </c>
      <c r="T58" s="112" t="str">
        <f>IF(ISBLANK(A58),"",IF(ISNA(VLOOKUP(VLOOKUP($A58,Légende!$H:$J,3,FALSE),NOM_JF1,1,FALSE)),"AJOUTER L'ÉCOLE DANS LA SECTION 1",""))</f>
        <v/>
      </c>
    </row>
    <row r="59" spans="2:20" ht="15.75" x14ac:dyDescent="0.25">
      <c r="B59" s="3"/>
      <c r="C59" s="2"/>
      <c r="D59" s="2"/>
      <c r="E59" s="2"/>
      <c r="F59" s="2"/>
      <c r="G59" s="2"/>
      <c r="H59" s="2"/>
      <c r="I59" s="2"/>
      <c r="J59" s="18"/>
      <c r="K59" s="18"/>
      <c r="L59" s="18"/>
      <c r="M59" s="18"/>
      <c r="N59" s="103" t="str">
        <f>IF(ISNA(VLOOKUP(A59,Légende!$H:$J,3,FALSE)),"",VLOOKUP(A59,Légende!$H:$J,3,FALSE))</f>
        <v/>
      </c>
      <c r="P59" s="39" t="str">
        <f t="shared" si="8"/>
        <v/>
      </c>
      <c r="Q59" s="39" t="str">
        <f t="shared" si="9"/>
        <v/>
      </c>
      <c r="R59" s="39" t="str">
        <f t="shared" si="10"/>
        <v/>
      </c>
      <c r="S59" s="39" t="str">
        <f t="shared" si="11"/>
        <v/>
      </c>
      <c r="T59" s="112" t="str">
        <f>IF(ISBLANK(A59),"",IF(ISNA(VLOOKUP(VLOOKUP($A59,Légende!$H:$J,3,FALSE),NOM_JF1,1,FALSE)),"AJOUTER L'ÉCOLE DANS LA SECTION 1",""))</f>
        <v/>
      </c>
    </row>
    <row r="60" spans="2:20" ht="15.75" x14ac:dyDescent="0.25">
      <c r="B60" s="3"/>
      <c r="C60" s="2"/>
      <c r="D60" s="2"/>
      <c r="E60" s="2"/>
      <c r="F60" s="2"/>
      <c r="G60" s="2"/>
      <c r="H60" s="2"/>
      <c r="I60" s="2"/>
      <c r="J60" s="18"/>
      <c r="K60" s="18"/>
      <c r="L60" s="18"/>
      <c r="M60" s="18"/>
      <c r="N60" s="103" t="str">
        <f>IF(ISNA(VLOOKUP(A60,Légende!$H:$J,3,FALSE)),"",VLOOKUP(A60,Légende!$H:$J,3,FALSE))</f>
        <v/>
      </c>
      <c r="P60" s="39" t="str">
        <f t="shared" si="8"/>
        <v/>
      </c>
      <c r="Q60" s="39" t="str">
        <f t="shared" si="9"/>
        <v/>
      </c>
      <c r="R60" s="39" t="str">
        <f t="shared" si="10"/>
        <v/>
      </c>
      <c r="S60" s="39" t="str">
        <f t="shared" si="11"/>
        <v/>
      </c>
      <c r="T60" s="112" t="str">
        <f>IF(ISBLANK(A60),"",IF(ISNA(VLOOKUP(VLOOKUP($A60,Légende!$H:$J,3,FALSE),NOM_JF1,1,FALSE)),"AJOUTER L'ÉCOLE DANS LA SECTION 1",""))</f>
        <v/>
      </c>
    </row>
    <row r="61" spans="2:20" ht="15.75" x14ac:dyDescent="0.25">
      <c r="B61" s="3"/>
      <c r="C61" s="2"/>
      <c r="D61" s="2"/>
      <c r="E61" s="2"/>
      <c r="F61" s="2"/>
      <c r="G61" s="2"/>
      <c r="H61" s="2"/>
      <c r="I61" s="2"/>
      <c r="J61" s="18"/>
      <c r="K61" s="18"/>
      <c r="L61" s="18"/>
      <c r="M61" s="18"/>
      <c r="N61" s="103" t="str">
        <f>IF(ISNA(VLOOKUP(A61,Légende!$H:$J,3,FALSE)),"",VLOOKUP(A61,Légende!$H:$J,3,FALSE))</f>
        <v/>
      </c>
      <c r="P61" s="39" t="str">
        <f t="shared" si="8"/>
        <v/>
      </c>
      <c r="Q61" s="39" t="str">
        <f t="shared" si="9"/>
        <v/>
      </c>
      <c r="R61" s="39" t="str">
        <f t="shared" si="10"/>
        <v/>
      </c>
      <c r="S61" s="39" t="str">
        <f t="shared" si="11"/>
        <v/>
      </c>
      <c r="T61" s="112" t="str">
        <f>IF(ISBLANK(A61),"",IF(ISNA(VLOOKUP(VLOOKUP($A61,Légende!$H:$J,3,FALSE),NOM_JF1,1,FALSE)),"AJOUTER L'ÉCOLE DANS LA SECTION 1",""))</f>
        <v/>
      </c>
    </row>
    <row r="62" spans="2:20" ht="15.75" x14ac:dyDescent="0.25">
      <c r="B62" s="3"/>
      <c r="C62" s="2"/>
      <c r="D62" s="2"/>
      <c r="E62" s="2"/>
      <c r="F62" s="2"/>
      <c r="G62" s="2"/>
      <c r="H62" s="2"/>
      <c r="I62" s="2"/>
      <c r="J62" s="18"/>
      <c r="K62" s="18"/>
      <c r="L62" s="18"/>
      <c r="M62" s="18"/>
      <c r="N62" s="103" t="str">
        <f>IF(ISNA(VLOOKUP(A62,Légende!$H:$J,3,FALSE)),"",VLOOKUP(A62,Légende!$H:$J,3,FALSE))</f>
        <v/>
      </c>
      <c r="P62" s="39" t="str">
        <f t="shared" si="8"/>
        <v/>
      </c>
      <c r="Q62" s="39" t="str">
        <f t="shared" si="9"/>
        <v/>
      </c>
      <c r="R62" s="39" t="str">
        <f t="shared" si="10"/>
        <v/>
      </c>
      <c r="S62" s="39" t="str">
        <f t="shared" si="11"/>
        <v/>
      </c>
      <c r="T62" s="112" t="str">
        <f>IF(ISBLANK(A62),"",IF(ISNA(VLOOKUP(VLOOKUP($A62,Légende!$H:$J,3,FALSE),NOM_JF1,1,FALSE)),"AJOUTER L'ÉCOLE DANS LA SECTION 1",""))</f>
        <v/>
      </c>
    </row>
    <row r="63" spans="2:20" ht="15.75" x14ac:dyDescent="0.25">
      <c r="B63" s="3"/>
      <c r="C63" s="2"/>
      <c r="D63" s="2"/>
      <c r="E63" s="2"/>
      <c r="F63" s="2"/>
      <c r="G63" s="2"/>
      <c r="H63" s="2"/>
      <c r="I63" s="2"/>
      <c r="J63" s="18"/>
      <c r="K63" s="18"/>
      <c r="L63" s="18"/>
      <c r="M63" s="18"/>
      <c r="N63" s="103" t="str">
        <f>IF(ISNA(VLOOKUP(A63,Légende!$H:$J,3,FALSE)),"",VLOOKUP(A63,Légende!$H:$J,3,FALSE))</f>
        <v/>
      </c>
      <c r="P63" s="39" t="str">
        <f t="shared" si="8"/>
        <v/>
      </c>
      <c r="Q63" s="39" t="str">
        <f t="shared" si="9"/>
        <v/>
      </c>
      <c r="R63" s="39" t="str">
        <f t="shared" si="10"/>
        <v/>
      </c>
      <c r="S63" s="39" t="str">
        <f t="shared" si="11"/>
        <v/>
      </c>
      <c r="T63" s="112" t="str">
        <f>IF(ISBLANK(A63),"",IF(ISNA(VLOOKUP(VLOOKUP($A63,Légende!$H:$J,3,FALSE),NOM_JF1,1,FALSE)),"AJOUTER L'ÉCOLE DANS LA SECTION 1",""))</f>
        <v/>
      </c>
    </row>
    <row r="64" spans="2:20" ht="15.75" x14ac:dyDescent="0.25">
      <c r="B64" s="3"/>
      <c r="C64" s="2"/>
      <c r="D64" s="2"/>
      <c r="E64" s="2"/>
      <c r="F64" s="2"/>
      <c r="G64" s="2"/>
      <c r="H64" s="2"/>
      <c r="I64" s="2"/>
      <c r="J64" s="18"/>
      <c r="K64" s="18"/>
      <c r="L64" s="18"/>
      <c r="M64" s="18"/>
      <c r="N64" s="103" t="str">
        <f>IF(ISNA(VLOOKUP(A64,Légende!$H:$J,3,FALSE)),"",VLOOKUP(A64,Légende!$H:$J,3,FALSE))</f>
        <v/>
      </c>
      <c r="P64" s="39" t="str">
        <f t="shared" si="8"/>
        <v/>
      </c>
      <c r="Q64" s="39" t="str">
        <f t="shared" si="9"/>
        <v/>
      </c>
      <c r="R64" s="39" t="str">
        <f t="shared" si="10"/>
        <v/>
      </c>
      <c r="S64" s="39" t="str">
        <f t="shared" si="11"/>
        <v/>
      </c>
      <c r="T64" s="112" t="str">
        <f>IF(ISBLANK(A64),"",IF(ISNA(VLOOKUP(VLOOKUP($A64,Légende!$H:$J,3,FALSE),NOM_JF1,1,FALSE)),"AJOUTER L'ÉCOLE DANS LA SECTION 1",""))</f>
        <v/>
      </c>
    </row>
    <row r="65" spans="2:20" ht="15.75" x14ac:dyDescent="0.25">
      <c r="B65" s="3"/>
      <c r="C65" s="2"/>
      <c r="D65" s="2"/>
      <c r="E65" s="2"/>
      <c r="F65" s="2"/>
      <c r="G65" s="2"/>
      <c r="H65" s="2"/>
      <c r="I65" s="2"/>
      <c r="J65" s="18"/>
      <c r="K65" s="18"/>
      <c r="L65" s="18"/>
      <c r="M65" s="18"/>
      <c r="N65" s="103" t="str">
        <f>IF(ISNA(VLOOKUP(A65,Légende!$H:$J,3,FALSE)),"",VLOOKUP(A65,Légende!$H:$J,3,FALSE))</f>
        <v/>
      </c>
      <c r="P65" s="39" t="str">
        <f t="shared" si="8"/>
        <v/>
      </c>
      <c r="Q65" s="39" t="str">
        <f t="shared" si="9"/>
        <v/>
      </c>
      <c r="R65" s="39" t="str">
        <f t="shared" si="10"/>
        <v/>
      </c>
      <c r="S65" s="39" t="str">
        <f t="shared" si="11"/>
        <v/>
      </c>
      <c r="T65" s="112" t="str">
        <f>IF(ISBLANK(A65),"",IF(ISNA(VLOOKUP(VLOOKUP($A65,Légende!$H:$J,3,FALSE),NOM_JF1,1,FALSE)),"AJOUTER L'ÉCOLE DANS LA SECTION 1",""))</f>
        <v/>
      </c>
    </row>
    <row r="66" spans="2:20" ht="15.75" x14ac:dyDescent="0.25">
      <c r="B66" s="3"/>
      <c r="C66" s="2"/>
      <c r="D66" s="2"/>
      <c r="E66" s="2"/>
      <c r="F66" s="2"/>
      <c r="G66" s="2"/>
      <c r="H66" s="2"/>
      <c r="I66" s="2"/>
      <c r="J66" s="18"/>
      <c r="K66" s="18"/>
      <c r="L66" s="18"/>
      <c r="M66" s="18"/>
      <c r="N66" s="103" t="str">
        <f>IF(ISNA(VLOOKUP(A66,Légende!$H:$J,3,FALSE)),"",VLOOKUP(A66,Légende!$H:$J,3,FALSE))</f>
        <v/>
      </c>
      <c r="P66" s="39" t="str">
        <f t="shared" si="8"/>
        <v/>
      </c>
      <c r="Q66" s="39" t="str">
        <f t="shared" si="9"/>
        <v/>
      </c>
      <c r="R66" s="39" t="str">
        <f t="shared" si="10"/>
        <v/>
      </c>
      <c r="S66" s="39" t="str">
        <f t="shared" si="11"/>
        <v/>
      </c>
      <c r="T66" s="112" t="str">
        <f>IF(ISBLANK(A66),"",IF(ISNA(VLOOKUP(VLOOKUP($A66,Légende!$H:$J,3,FALSE),NOM_JF1,1,FALSE)),"AJOUTER L'ÉCOLE DANS LA SECTION 1",""))</f>
        <v/>
      </c>
    </row>
    <row r="67" spans="2:20" ht="15.75" x14ac:dyDescent="0.25">
      <c r="B67" s="3"/>
      <c r="C67" s="2"/>
      <c r="D67" s="2"/>
      <c r="E67" s="2"/>
      <c r="F67" s="2"/>
      <c r="G67" s="2"/>
      <c r="H67" s="2"/>
      <c r="I67" s="2"/>
      <c r="J67" s="18"/>
      <c r="K67" s="18"/>
      <c r="L67" s="18"/>
      <c r="M67" s="18"/>
      <c r="N67" s="103" t="str">
        <f>IF(ISNA(VLOOKUP(A67,Légende!$H:$J,3,FALSE)),"",VLOOKUP(A67,Légende!$H:$J,3,FALSE))</f>
        <v/>
      </c>
      <c r="P67" s="39" t="str">
        <f t="shared" si="8"/>
        <v/>
      </c>
      <c r="Q67" s="39" t="str">
        <f t="shared" si="9"/>
        <v/>
      </c>
      <c r="R67" s="39" t="str">
        <f t="shared" si="10"/>
        <v/>
      </c>
      <c r="S67" s="39" t="str">
        <f t="shared" si="11"/>
        <v/>
      </c>
      <c r="T67" s="112" t="str">
        <f>IF(ISBLANK(A67),"",IF(ISNA(VLOOKUP(VLOOKUP($A67,Légende!$H:$J,3,FALSE),NOM_JF1,1,FALSE)),"AJOUTER L'ÉCOLE DANS LA SECTION 1",""))</f>
        <v/>
      </c>
    </row>
    <row r="68" spans="2:20" ht="15.75" x14ac:dyDescent="0.25">
      <c r="B68" s="3"/>
      <c r="C68" s="2"/>
      <c r="D68" s="2"/>
      <c r="E68" s="2"/>
      <c r="F68" s="2"/>
      <c r="G68" s="2"/>
      <c r="H68" s="2"/>
      <c r="I68" s="2"/>
      <c r="J68" s="18"/>
      <c r="K68" s="18"/>
      <c r="L68" s="18"/>
      <c r="M68" s="18"/>
      <c r="N68" s="103" t="str">
        <f>IF(ISNA(VLOOKUP(A68,Légende!$H:$J,3,FALSE)),"",VLOOKUP(A68,Légende!$H:$J,3,FALSE))</f>
        <v/>
      </c>
      <c r="P68" s="39" t="str">
        <f t="shared" si="8"/>
        <v/>
      </c>
      <c r="Q68" s="39" t="str">
        <f t="shared" si="9"/>
        <v/>
      </c>
      <c r="R68" s="39" t="str">
        <f t="shared" si="10"/>
        <v/>
      </c>
      <c r="S68" s="39" t="str">
        <f t="shared" si="11"/>
        <v/>
      </c>
      <c r="T68" s="112" t="str">
        <f>IF(ISBLANK(A68),"",IF(ISNA(VLOOKUP(VLOOKUP($A68,Légende!$H:$J,3,FALSE),NOM_JF1,1,FALSE)),"AJOUTER L'ÉCOLE DANS LA SECTION 1",""))</f>
        <v/>
      </c>
    </row>
    <row r="69" spans="2:20" ht="15.75" x14ac:dyDescent="0.25">
      <c r="B69" s="3"/>
      <c r="C69" s="2"/>
      <c r="D69" s="2"/>
      <c r="E69" s="2"/>
      <c r="F69" s="2"/>
      <c r="G69" s="2"/>
      <c r="H69" s="2"/>
      <c r="I69" s="2"/>
      <c r="J69" s="18"/>
      <c r="K69" s="18"/>
      <c r="L69" s="18"/>
      <c r="M69" s="18"/>
      <c r="N69" s="103" t="str">
        <f>IF(ISNA(VLOOKUP(A69,Légende!$H:$J,3,FALSE)),"",VLOOKUP(A69,Légende!$H:$J,3,FALSE))</f>
        <v/>
      </c>
      <c r="P69" s="39" t="str">
        <f t="shared" si="8"/>
        <v/>
      </c>
      <c r="Q69" s="39" t="str">
        <f t="shared" si="9"/>
        <v/>
      </c>
      <c r="R69" s="39" t="str">
        <f t="shared" si="10"/>
        <v/>
      </c>
      <c r="S69" s="39" t="str">
        <f t="shared" si="11"/>
        <v/>
      </c>
      <c r="T69" s="112" t="str">
        <f>IF(ISBLANK(A69),"",IF(ISNA(VLOOKUP(VLOOKUP($A69,Légende!$H:$J,3,FALSE),NOM_JF1,1,FALSE)),"AJOUTER L'ÉCOLE DANS LA SECTION 1",""))</f>
        <v/>
      </c>
    </row>
    <row r="70" spans="2:20" ht="15.75" x14ac:dyDescent="0.25">
      <c r="B70" s="3"/>
      <c r="C70" s="2"/>
      <c r="D70" s="2"/>
      <c r="E70" s="2"/>
      <c r="F70" s="2"/>
      <c r="G70" s="2"/>
      <c r="H70" s="2"/>
      <c r="I70" s="2"/>
      <c r="J70" s="18"/>
      <c r="K70" s="18"/>
      <c r="L70" s="18"/>
      <c r="M70" s="18"/>
      <c r="N70" s="103" t="str">
        <f>IF(ISNA(VLOOKUP(A70,Légende!$H:$J,3,FALSE)),"",VLOOKUP(A70,Légende!$H:$J,3,FALSE))</f>
        <v/>
      </c>
      <c r="P70" s="39" t="str">
        <f t="shared" si="8"/>
        <v/>
      </c>
      <c r="Q70" s="39" t="str">
        <f t="shared" si="9"/>
        <v/>
      </c>
      <c r="R70" s="39" t="str">
        <f t="shared" si="10"/>
        <v/>
      </c>
      <c r="S70" s="39" t="str">
        <f t="shared" si="11"/>
        <v/>
      </c>
      <c r="T70" s="112" t="str">
        <f>IF(ISBLANK(A70),"",IF(ISNA(VLOOKUP(VLOOKUP($A70,Légende!$H:$J,3,FALSE),NOM_JF1,1,FALSE)),"AJOUTER L'ÉCOLE DANS LA SECTION 1",""))</f>
        <v/>
      </c>
    </row>
    <row r="71" spans="2:20" ht="15.75" x14ac:dyDescent="0.25">
      <c r="B71" s="3"/>
      <c r="C71" s="2"/>
      <c r="D71" s="2"/>
      <c r="E71" s="2"/>
      <c r="F71" s="2"/>
      <c r="G71" s="2"/>
      <c r="H71" s="2"/>
      <c r="I71" s="2"/>
      <c r="J71" s="18"/>
      <c r="K71" s="18"/>
      <c r="L71" s="18"/>
      <c r="M71" s="18"/>
      <c r="N71" s="103" t="str">
        <f>IF(ISNA(VLOOKUP(A71,Légende!$H:$J,3,FALSE)),"",VLOOKUP(A71,Légende!$H:$J,3,FALSE))</f>
        <v/>
      </c>
      <c r="P71" s="39" t="str">
        <f t="shared" si="8"/>
        <v/>
      </c>
      <c r="Q71" s="39" t="str">
        <f t="shared" si="9"/>
        <v/>
      </c>
      <c r="R71" s="39" t="str">
        <f t="shared" si="10"/>
        <v/>
      </c>
      <c r="S71" s="39" t="str">
        <f t="shared" si="11"/>
        <v/>
      </c>
      <c r="T71" s="112" t="str">
        <f>IF(ISBLANK(A71),"",IF(ISNA(VLOOKUP(VLOOKUP($A71,Légende!$H:$J,3,FALSE),NOM_JF1,1,FALSE)),"AJOUTER L'ÉCOLE DANS LA SECTION 1",""))</f>
        <v/>
      </c>
    </row>
    <row r="72" spans="2:20" ht="15.75" x14ac:dyDescent="0.25">
      <c r="B72" s="3"/>
      <c r="C72" s="2"/>
      <c r="D72" s="2"/>
      <c r="E72" s="2"/>
      <c r="F72" s="2"/>
      <c r="G72" s="2"/>
      <c r="H72" s="2"/>
      <c r="I72" s="2"/>
      <c r="J72" s="18"/>
      <c r="K72" s="18"/>
      <c r="L72" s="18"/>
      <c r="M72" s="18"/>
      <c r="N72" s="103" t="str">
        <f>IF(ISNA(VLOOKUP(A72,Légende!$H:$J,3,FALSE)),"",VLOOKUP(A72,Légende!$H:$J,3,FALSE))</f>
        <v/>
      </c>
      <c r="P72" s="39" t="str">
        <f t="shared" si="8"/>
        <v/>
      </c>
      <c r="Q72" s="39" t="str">
        <f t="shared" si="9"/>
        <v/>
      </c>
      <c r="R72" s="39" t="str">
        <f t="shared" si="10"/>
        <v/>
      </c>
      <c r="S72" s="39" t="str">
        <f t="shared" si="11"/>
        <v/>
      </c>
      <c r="T72" s="112" t="str">
        <f>IF(ISBLANK(A72),"",IF(ISNA(VLOOKUP(VLOOKUP($A72,Légende!$H:$J,3,FALSE),NOM_JF1,1,FALSE)),"AJOUTER L'ÉCOLE DANS LA SECTION 1",""))</f>
        <v/>
      </c>
    </row>
    <row r="73" spans="2:20" ht="15.75" x14ac:dyDescent="0.25">
      <c r="B73" s="3"/>
      <c r="C73" s="2"/>
      <c r="D73" s="2"/>
      <c r="E73" s="2"/>
      <c r="F73" s="2"/>
      <c r="G73" s="2"/>
      <c r="H73" s="2"/>
      <c r="I73" s="2"/>
      <c r="J73" s="18"/>
      <c r="K73" s="18"/>
      <c r="L73" s="18"/>
      <c r="M73" s="18"/>
      <c r="N73" s="103" t="str">
        <f>IF(ISNA(VLOOKUP(A73,Légende!$H:$J,3,FALSE)),"",VLOOKUP(A73,Légende!$H:$J,3,FALSE))</f>
        <v/>
      </c>
      <c r="P73" s="39" t="str">
        <f t="shared" si="8"/>
        <v/>
      </c>
      <c r="Q73" s="39" t="str">
        <f t="shared" si="9"/>
        <v/>
      </c>
      <c r="R73" s="39" t="str">
        <f t="shared" si="10"/>
        <v/>
      </c>
      <c r="S73" s="39" t="str">
        <f t="shared" si="11"/>
        <v/>
      </c>
      <c r="T73" s="112" t="str">
        <f>IF(ISBLANK(A73),"",IF(ISNA(VLOOKUP(VLOOKUP($A73,Légende!$H:$J,3,FALSE),NOM_JF1,1,FALSE)),"AJOUTER L'ÉCOLE DANS LA SECTION 1",""))</f>
        <v/>
      </c>
    </row>
    <row r="74" spans="2:20" ht="15.75" x14ac:dyDescent="0.25">
      <c r="B74" s="3"/>
      <c r="C74" s="2"/>
      <c r="D74" s="2"/>
      <c r="E74" s="2"/>
      <c r="F74" s="2"/>
      <c r="G74" s="2"/>
      <c r="H74" s="2"/>
      <c r="I74" s="2"/>
      <c r="J74" s="18"/>
      <c r="K74" s="18"/>
      <c r="L74" s="18"/>
      <c r="M74" s="18"/>
      <c r="N74" s="103" t="str">
        <f>IF(ISNA(VLOOKUP(A74,Légende!$H:$J,3,FALSE)),"",VLOOKUP(A74,Légende!$H:$J,3,FALSE))</f>
        <v/>
      </c>
      <c r="P74" s="39" t="str">
        <f t="shared" si="8"/>
        <v/>
      </c>
      <c r="Q74" s="39" t="str">
        <f t="shared" si="9"/>
        <v/>
      </c>
      <c r="R74" s="39" t="str">
        <f t="shared" si="10"/>
        <v/>
      </c>
      <c r="S74" s="39" t="str">
        <f t="shared" si="11"/>
        <v/>
      </c>
      <c r="T74" s="112" t="str">
        <f>IF(ISBLANK(A74),"",IF(ISNA(VLOOKUP(VLOOKUP($A74,Légende!$H:$J,3,FALSE),NOM_JF1,1,FALSE)),"AJOUTER L'ÉCOLE DANS LA SECTION 1",""))</f>
        <v/>
      </c>
    </row>
    <row r="75" spans="2:20" ht="15.75" x14ac:dyDescent="0.25">
      <c r="B75" s="3"/>
      <c r="C75" s="2"/>
      <c r="D75" s="2"/>
      <c r="E75" s="2"/>
      <c r="F75" s="2"/>
      <c r="G75" s="2"/>
      <c r="H75" s="2"/>
      <c r="I75" s="2"/>
      <c r="J75" s="18"/>
      <c r="K75" s="18"/>
      <c r="L75" s="18"/>
      <c r="M75" s="18"/>
      <c r="N75" s="103" t="str">
        <f>IF(ISNA(VLOOKUP(A75,Légende!$H:$J,3,FALSE)),"",VLOOKUP(A75,Légende!$H:$J,3,FALSE))</f>
        <v/>
      </c>
      <c r="P75" s="39" t="str">
        <f t="shared" si="8"/>
        <v/>
      </c>
      <c r="Q75" s="39" t="str">
        <f t="shared" si="9"/>
        <v/>
      </c>
      <c r="R75" s="39" t="str">
        <f t="shared" si="10"/>
        <v/>
      </c>
      <c r="S75" s="39" t="str">
        <f t="shared" si="11"/>
        <v/>
      </c>
      <c r="T75" s="112" t="str">
        <f>IF(ISBLANK(A75),"",IF(ISNA(VLOOKUP(VLOOKUP($A75,Légende!$H:$J,3,FALSE),NOM_JF1,1,FALSE)),"AJOUTER L'ÉCOLE DANS LA SECTION 1",""))</f>
        <v/>
      </c>
    </row>
    <row r="76" spans="2:20" ht="15.75" x14ac:dyDescent="0.25">
      <c r="B76" s="3"/>
      <c r="C76" s="2"/>
      <c r="D76" s="2"/>
      <c r="E76" s="2"/>
      <c r="F76" s="2"/>
      <c r="G76" s="2"/>
      <c r="H76" s="2"/>
      <c r="I76" s="2"/>
      <c r="J76" s="18"/>
      <c r="K76" s="18"/>
      <c r="L76" s="18"/>
      <c r="M76" s="18"/>
      <c r="N76" s="103" t="str">
        <f>IF(ISNA(VLOOKUP(A76,Légende!$H:$J,3,FALSE)),"",VLOOKUP(A76,Légende!$H:$J,3,FALSE))</f>
        <v/>
      </c>
      <c r="P76" s="39" t="str">
        <f t="shared" si="8"/>
        <v/>
      </c>
      <c r="Q76" s="39" t="str">
        <f t="shared" si="9"/>
        <v/>
      </c>
      <c r="R76" s="39" t="str">
        <f t="shared" si="10"/>
        <v/>
      </c>
      <c r="S76" s="39" t="str">
        <f t="shared" si="11"/>
        <v/>
      </c>
      <c r="T76" s="112" t="str">
        <f>IF(ISBLANK(A76),"",IF(ISNA(VLOOKUP(VLOOKUP($A76,Légende!$H:$J,3,FALSE),NOM_JF1,1,FALSE)),"AJOUTER L'ÉCOLE DANS LA SECTION 1",""))</f>
        <v/>
      </c>
    </row>
    <row r="77" spans="2:20" ht="15.75" x14ac:dyDescent="0.25">
      <c r="B77" s="3"/>
      <c r="C77" s="2"/>
      <c r="D77" s="2"/>
      <c r="E77" s="2"/>
      <c r="F77" s="2"/>
      <c r="G77" s="2"/>
      <c r="H77" s="2"/>
      <c r="I77" s="2"/>
      <c r="J77" s="18"/>
      <c r="K77" s="18"/>
      <c r="L77" s="18"/>
      <c r="M77" s="18"/>
      <c r="N77" s="103" t="str">
        <f>IF(ISNA(VLOOKUP(A77,Légende!$H:$J,3,FALSE)),"",VLOOKUP(A77,Légende!$H:$J,3,FALSE))</f>
        <v/>
      </c>
      <c r="P77" s="39" t="str">
        <f t="shared" si="8"/>
        <v/>
      </c>
      <c r="Q77" s="39" t="str">
        <f t="shared" si="9"/>
        <v/>
      </c>
      <c r="R77" s="39" t="str">
        <f t="shared" si="10"/>
        <v/>
      </c>
      <c r="S77" s="39" t="str">
        <f t="shared" si="11"/>
        <v/>
      </c>
      <c r="T77" s="112" t="str">
        <f>IF(ISBLANK(A77),"",IF(ISNA(VLOOKUP(VLOOKUP($A77,Légende!$H:$J,3,FALSE),NOM_JF1,1,FALSE)),"AJOUTER L'ÉCOLE DANS LA SECTION 1",""))</f>
        <v/>
      </c>
    </row>
    <row r="78" spans="2:20" ht="15.75" x14ac:dyDescent="0.25">
      <c r="B78" s="3"/>
      <c r="C78" s="2"/>
      <c r="D78" s="2"/>
      <c r="E78" s="2"/>
      <c r="F78" s="2"/>
      <c r="G78" s="2"/>
      <c r="H78" s="2"/>
      <c r="I78" s="2"/>
      <c r="J78" s="18"/>
      <c r="K78" s="18"/>
      <c r="L78" s="18"/>
      <c r="M78" s="18"/>
      <c r="N78" s="103" t="str">
        <f>IF(ISNA(VLOOKUP(A78,Légende!$H:$J,3,FALSE)),"",VLOOKUP(A78,Légende!$H:$J,3,FALSE))</f>
        <v/>
      </c>
      <c r="P78" s="39" t="str">
        <f t="shared" si="8"/>
        <v/>
      </c>
      <c r="Q78" s="39" t="str">
        <f t="shared" si="9"/>
        <v/>
      </c>
      <c r="R78" s="39" t="str">
        <f t="shared" si="10"/>
        <v/>
      </c>
      <c r="S78" s="39" t="str">
        <f t="shared" si="11"/>
        <v/>
      </c>
      <c r="T78" s="112" t="str">
        <f>IF(ISBLANK(A78),"",IF(ISNA(VLOOKUP(VLOOKUP($A78,Légende!$H:$J,3,FALSE),NOM_JF1,1,FALSE)),"AJOUTER L'ÉCOLE DANS LA SECTION 1",""))</f>
        <v/>
      </c>
    </row>
    <row r="79" spans="2:20" ht="15.75" x14ac:dyDescent="0.25">
      <c r="B79" s="3"/>
      <c r="C79" s="2"/>
      <c r="D79" s="2"/>
      <c r="E79" s="2"/>
      <c r="F79" s="2"/>
      <c r="G79" s="2"/>
      <c r="H79" s="2"/>
      <c r="I79" s="2"/>
      <c r="J79" s="18"/>
      <c r="K79" s="18"/>
      <c r="L79" s="18"/>
      <c r="M79" s="18"/>
      <c r="N79" s="103" t="str">
        <f>IF(ISNA(VLOOKUP(A79,Légende!$H:$J,3,FALSE)),"",VLOOKUP(A79,Légende!$H:$J,3,FALSE))</f>
        <v/>
      </c>
      <c r="P79" s="39" t="str">
        <f t="shared" si="8"/>
        <v/>
      </c>
      <c r="Q79" s="39" t="str">
        <f t="shared" si="9"/>
        <v/>
      </c>
      <c r="R79" s="39" t="str">
        <f t="shared" si="10"/>
        <v/>
      </c>
      <c r="S79" s="39" t="str">
        <f t="shared" si="11"/>
        <v/>
      </c>
      <c r="T79" s="112" t="str">
        <f>IF(ISBLANK(A79),"",IF(ISNA(VLOOKUP(VLOOKUP($A79,Légende!$H:$J,3,FALSE),NOM_JF1,1,FALSE)),"AJOUTER L'ÉCOLE DANS LA SECTION 1",""))</f>
        <v/>
      </c>
    </row>
    <row r="80" spans="2:20" ht="15.75" x14ac:dyDescent="0.25">
      <c r="B80" s="3"/>
      <c r="C80" s="2"/>
      <c r="D80" s="2"/>
      <c r="E80" s="2"/>
      <c r="F80" s="2"/>
      <c r="G80" s="2"/>
      <c r="H80" s="2"/>
      <c r="I80" s="2"/>
      <c r="J80" s="18"/>
      <c r="K80" s="18"/>
      <c r="L80" s="18"/>
      <c r="M80" s="18"/>
      <c r="N80" s="103" t="str">
        <f>IF(ISNA(VLOOKUP(A80,Légende!$H:$J,3,FALSE)),"",VLOOKUP(A80,Légende!$H:$J,3,FALSE))</f>
        <v/>
      </c>
      <c r="P80" s="39" t="str">
        <f t="shared" si="8"/>
        <v/>
      </c>
      <c r="Q80" s="39" t="str">
        <f t="shared" si="9"/>
        <v/>
      </c>
      <c r="R80" s="39" t="str">
        <f t="shared" si="10"/>
        <v/>
      </c>
      <c r="S80" s="39" t="str">
        <f t="shared" si="11"/>
        <v/>
      </c>
      <c r="T80" s="112" t="str">
        <f>IF(ISBLANK(A80),"",IF(ISNA(VLOOKUP(VLOOKUP($A80,Légende!$H:$J,3,FALSE),NOM_JF1,1,FALSE)),"AJOUTER L'ÉCOLE DANS LA SECTION 1",""))</f>
        <v/>
      </c>
    </row>
    <row r="81" spans="2:20" ht="15.75" x14ac:dyDescent="0.25">
      <c r="B81" s="3"/>
      <c r="C81" s="2"/>
      <c r="D81" s="2"/>
      <c r="E81" s="2"/>
      <c r="F81" s="2"/>
      <c r="G81" s="2"/>
      <c r="H81" s="2"/>
      <c r="I81" s="2"/>
      <c r="J81" s="18"/>
      <c r="K81" s="18"/>
      <c r="L81" s="18"/>
      <c r="M81" s="18"/>
      <c r="N81" s="103" t="str">
        <f>IF(ISNA(VLOOKUP(A81,Légende!$H:$J,3,FALSE)),"",VLOOKUP(A81,Légende!$H:$J,3,FALSE))</f>
        <v/>
      </c>
      <c r="P81" s="39" t="str">
        <f t="shared" si="8"/>
        <v/>
      </c>
      <c r="Q81" s="39" t="str">
        <f t="shared" si="9"/>
        <v/>
      </c>
      <c r="R81" s="39" t="str">
        <f t="shared" si="10"/>
        <v/>
      </c>
      <c r="S81" s="39" t="str">
        <f t="shared" si="11"/>
        <v/>
      </c>
      <c r="T81" s="112" t="str">
        <f>IF(ISBLANK(A81),"",IF(ISNA(VLOOKUP(VLOOKUP($A81,Légende!$H:$J,3,FALSE),NOM_JF1,1,FALSE)),"AJOUTER L'ÉCOLE DANS LA SECTION 1",""))</f>
        <v/>
      </c>
    </row>
    <row r="82" spans="2:20" ht="15.75" x14ac:dyDescent="0.25">
      <c r="B82" s="3"/>
      <c r="C82" s="2"/>
      <c r="D82" s="2"/>
      <c r="E82" s="2"/>
      <c r="F82" s="2"/>
      <c r="G82" s="2"/>
      <c r="H82" s="2"/>
      <c r="I82" s="2"/>
      <c r="J82" s="18"/>
      <c r="K82" s="18"/>
      <c r="L82" s="18"/>
      <c r="M82" s="18"/>
      <c r="N82" s="103" t="str">
        <f>IF(ISNA(VLOOKUP(A82,Légende!$H:$J,3,FALSE)),"",VLOOKUP(A82,Légende!$H:$J,3,FALSE))</f>
        <v/>
      </c>
      <c r="P82" s="39" t="str">
        <f t="shared" si="8"/>
        <v/>
      </c>
      <c r="Q82" s="39" t="str">
        <f t="shared" si="9"/>
        <v/>
      </c>
      <c r="R82" s="39" t="str">
        <f t="shared" si="10"/>
        <v/>
      </c>
      <c r="S82" s="39" t="str">
        <f t="shared" si="11"/>
        <v/>
      </c>
      <c r="T82" s="112" t="str">
        <f>IF(ISBLANK(A82),"",IF(ISNA(VLOOKUP(VLOOKUP($A82,Légende!$H:$J,3,FALSE),NOM_JF1,1,FALSE)),"AJOUTER L'ÉCOLE DANS LA SECTION 1",""))</f>
        <v/>
      </c>
    </row>
    <row r="83" spans="2:20" ht="15.75" x14ac:dyDescent="0.25">
      <c r="B83" s="3"/>
      <c r="C83" s="2"/>
      <c r="D83" s="2"/>
      <c r="E83" s="2"/>
      <c r="F83" s="2"/>
      <c r="G83" s="2"/>
      <c r="H83" s="2"/>
      <c r="I83" s="2"/>
      <c r="J83" s="18"/>
      <c r="K83" s="18"/>
      <c r="L83" s="18"/>
      <c r="M83" s="18"/>
      <c r="N83" s="103" t="str">
        <f>IF(ISNA(VLOOKUP(A83,Légende!$H:$J,3,FALSE)),"",VLOOKUP(A83,Légende!$H:$J,3,FALSE))</f>
        <v/>
      </c>
      <c r="P83" s="39" t="str">
        <f t="shared" ref="P83:P114" si="12">IF($J83="","",RANK($J83,$J$5:$J$134,0))</f>
        <v/>
      </c>
      <c r="Q83" s="39" t="str">
        <f t="shared" ref="Q83:Q114" si="13">IF($K83="","",RANK($K83,$K$5:$K$134,0))</f>
        <v/>
      </c>
      <c r="R83" s="39" t="str">
        <f t="shared" ref="R83:R114" si="14">IF($L83="","",RANK($L83,$L$5:$L$134,0))</f>
        <v/>
      </c>
      <c r="S83" s="39" t="str">
        <f t="shared" ref="S83:S114" si="15">IF($M83="","",RANK($M83,$M$5:$M$134,0))</f>
        <v/>
      </c>
      <c r="T83" s="112" t="str">
        <f>IF(ISBLANK(A83),"",IF(ISNA(VLOOKUP(VLOOKUP($A83,Légende!$H:$J,3,FALSE),NOM_JF1,1,FALSE)),"AJOUTER L'ÉCOLE DANS LA SECTION 1",""))</f>
        <v/>
      </c>
    </row>
    <row r="84" spans="2:20" ht="15.75" x14ac:dyDescent="0.25">
      <c r="B84" s="3"/>
      <c r="C84" s="2"/>
      <c r="D84" s="2"/>
      <c r="E84" s="2"/>
      <c r="F84" s="2"/>
      <c r="G84" s="2"/>
      <c r="H84" s="2"/>
      <c r="I84" s="2"/>
      <c r="J84" s="18"/>
      <c r="K84" s="18"/>
      <c r="L84" s="18"/>
      <c r="M84" s="18"/>
      <c r="N84" s="103" t="str">
        <f>IF(ISNA(VLOOKUP(A84,Légende!$H:$J,3,FALSE)),"",VLOOKUP(A84,Légende!$H:$J,3,FALSE))</f>
        <v/>
      </c>
      <c r="P84" s="39" t="str">
        <f t="shared" si="12"/>
        <v/>
      </c>
      <c r="Q84" s="39" t="str">
        <f t="shared" si="13"/>
        <v/>
      </c>
      <c r="R84" s="39" t="str">
        <f t="shared" si="14"/>
        <v/>
      </c>
      <c r="S84" s="39" t="str">
        <f t="shared" si="15"/>
        <v/>
      </c>
      <c r="T84" s="112" t="str">
        <f>IF(ISBLANK(A84),"",IF(ISNA(VLOOKUP(VLOOKUP($A84,Légende!$H:$J,3,FALSE),NOM_JF1,1,FALSE)),"AJOUTER L'ÉCOLE DANS LA SECTION 1",""))</f>
        <v/>
      </c>
    </row>
    <row r="85" spans="2:20" ht="15.75" x14ac:dyDescent="0.25">
      <c r="B85" s="3"/>
      <c r="C85" s="2"/>
      <c r="D85" s="2"/>
      <c r="E85" s="2"/>
      <c r="F85" s="2"/>
      <c r="G85" s="2"/>
      <c r="H85" s="2"/>
      <c r="I85" s="2"/>
      <c r="J85" s="18"/>
      <c r="K85" s="18"/>
      <c r="L85" s="18"/>
      <c r="M85" s="18"/>
      <c r="N85" s="103" t="str">
        <f>IF(ISNA(VLOOKUP(A85,Légende!$H:$J,3,FALSE)),"",VLOOKUP(A85,Légende!$H:$J,3,FALSE))</f>
        <v/>
      </c>
      <c r="P85" s="39" t="str">
        <f t="shared" si="12"/>
        <v/>
      </c>
      <c r="Q85" s="39" t="str">
        <f t="shared" si="13"/>
        <v/>
      </c>
      <c r="R85" s="39" t="str">
        <f t="shared" si="14"/>
        <v/>
      </c>
      <c r="S85" s="39" t="str">
        <f t="shared" si="15"/>
        <v/>
      </c>
      <c r="T85" s="112" t="str">
        <f>IF(ISBLANK(A85),"",IF(ISNA(VLOOKUP(VLOOKUP($A85,Légende!$H:$J,3,FALSE),NOM_JF1,1,FALSE)),"AJOUTER L'ÉCOLE DANS LA SECTION 1",""))</f>
        <v/>
      </c>
    </row>
    <row r="86" spans="2:20" ht="15.75" x14ac:dyDescent="0.25">
      <c r="B86" s="3"/>
      <c r="C86" s="2"/>
      <c r="D86" s="2"/>
      <c r="E86" s="2"/>
      <c r="F86" s="2"/>
      <c r="G86" s="2"/>
      <c r="H86" s="2"/>
      <c r="I86" s="2"/>
      <c r="J86" s="18"/>
      <c r="K86" s="18"/>
      <c r="L86" s="18"/>
      <c r="M86" s="18"/>
      <c r="N86" s="103" t="str">
        <f>IF(ISNA(VLOOKUP(A86,Légende!$H:$J,3,FALSE)),"",VLOOKUP(A86,Légende!$H:$J,3,FALSE))</f>
        <v/>
      </c>
      <c r="P86" s="39" t="str">
        <f t="shared" si="12"/>
        <v/>
      </c>
      <c r="Q86" s="39" t="str">
        <f t="shared" si="13"/>
        <v/>
      </c>
      <c r="R86" s="39" t="str">
        <f t="shared" si="14"/>
        <v/>
      </c>
      <c r="S86" s="39" t="str">
        <f t="shared" si="15"/>
        <v/>
      </c>
      <c r="T86" s="112" t="str">
        <f>IF(ISBLANK(A86),"",IF(ISNA(VLOOKUP(VLOOKUP($A86,Légende!$H:$J,3,FALSE),NOM_JF1,1,FALSE)),"AJOUTER L'ÉCOLE DANS LA SECTION 1",""))</f>
        <v/>
      </c>
    </row>
    <row r="87" spans="2:20" ht="15.75" x14ac:dyDescent="0.25">
      <c r="B87" s="3"/>
      <c r="C87" s="2"/>
      <c r="D87" s="2"/>
      <c r="E87" s="2"/>
      <c r="F87" s="2"/>
      <c r="G87" s="2"/>
      <c r="H87" s="2"/>
      <c r="I87" s="2"/>
      <c r="J87" s="18"/>
      <c r="K87" s="18"/>
      <c r="L87" s="18"/>
      <c r="M87" s="18"/>
      <c r="N87" s="103" t="str">
        <f>IF(ISNA(VLOOKUP(A87,Légende!$H:$J,3,FALSE)),"",VLOOKUP(A87,Légende!$H:$J,3,FALSE))</f>
        <v/>
      </c>
      <c r="P87" s="39" t="str">
        <f t="shared" si="12"/>
        <v/>
      </c>
      <c r="Q87" s="39" t="str">
        <f t="shared" si="13"/>
        <v/>
      </c>
      <c r="R87" s="39" t="str">
        <f t="shared" si="14"/>
        <v/>
      </c>
      <c r="S87" s="39" t="str">
        <f t="shared" si="15"/>
        <v/>
      </c>
      <c r="T87" s="112" t="str">
        <f>IF(ISBLANK(A87),"",IF(ISNA(VLOOKUP(VLOOKUP($A87,Légende!$H:$J,3,FALSE),NOM_JF1,1,FALSE)),"AJOUTER L'ÉCOLE DANS LA SECTION 1",""))</f>
        <v/>
      </c>
    </row>
    <row r="88" spans="2:20" ht="15.75" x14ac:dyDescent="0.25">
      <c r="B88" s="3"/>
      <c r="C88" s="2"/>
      <c r="D88" s="2"/>
      <c r="E88" s="2"/>
      <c r="F88" s="2"/>
      <c r="G88" s="2"/>
      <c r="H88" s="2"/>
      <c r="I88" s="2"/>
      <c r="J88" s="18"/>
      <c r="K88" s="18"/>
      <c r="L88" s="18"/>
      <c r="M88" s="18"/>
      <c r="N88" s="103" t="str">
        <f>IF(ISNA(VLOOKUP(A88,Légende!$H:$J,3,FALSE)),"",VLOOKUP(A88,Légende!$H:$J,3,FALSE))</f>
        <v/>
      </c>
      <c r="P88" s="39" t="str">
        <f t="shared" si="12"/>
        <v/>
      </c>
      <c r="Q88" s="39" t="str">
        <f t="shared" si="13"/>
        <v/>
      </c>
      <c r="R88" s="39" t="str">
        <f t="shared" si="14"/>
        <v/>
      </c>
      <c r="S88" s="39" t="str">
        <f t="shared" si="15"/>
        <v/>
      </c>
      <c r="T88" s="112" t="str">
        <f>IF(ISBLANK(A88),"",IF(ISNA(VLOOKUP(VLOOKUP($A88,Légende!$H:$J,3,FALSE),NOM_JF1,1,FALSE)),"AJOUTER L'ÉCOLE DANS LA SECTION 1",""))</f>
        <v/>
      </c>
    </row>
    <row r="89" spans="2:20" ht="15.75" x14ac:dyDescent="0.25">
      <c r="B89" s="3"/>
      <c r="C89" s="2"/>
      <c r="D89" s="2"/>
      <c r="E89" s="2"/>
      <c r="F89" s="2"/>
      <c r="G89" s="2"/>
      <c r="H89" s="2"/>
      <c r="I89" s="2"/>
      <c r="J89" s="18"/>
      <c r="K89" s="18"/>
      <c r="L89" s="18"/>
      <c r="M89" s="18"/>
      <c r="N89" s="103" t="str">
        <f>IF(ISNA(VLOOKUP(A89,Légende!$H:$J,3,FALSE)),"",VLOOKUP(A89,Légende!$H:$J,3,FALSE))</f>
        <v/>
      </c>
      <c r="P89" s="39" t="str">
        <f t="shared" si="12"/>
        <v/>
      </c>
      <c r="Q89" s="39" t="str">
        <f t="shared" si="13"/>
        <v/>
      </c>
      <c r="R89" s="39" t="str">
        <f t="shared" si="14"/>
        <v/>
      </c>
      <c r="S89" s="39" t="str">
        <f t="shared" si="15"/>
        <v/>
      </c>
      <c r="T89" s="112" t="str">
        <f>IF(ISBLANK(A89),"",IF(ISNA(VLOOKUP(VLOOKUP($A89,Légende!$H:$J,3,FALSE),NOM_JF1,1,FALSE)),"AJOUTER L'ÉCOLE DANS LA SECTION 1",""))</f>
        <v/>
      </c>
    </row>
    <row r="90" spans="2:20" ht="15.75" x14ac:dyDescent="0.25">
      <c r="B90" s="3"/>
      <c r="C90" s="2"/>
      <c r="D90" s="2"/>
      <c r="E90" s="2"/>
      <c r="F90" s="2"/>
      <c r="G90" s="2"/>
      <c r="H90" s="2"/>
      <c r="I90" s="2"/>
      <c r="J90" s="18"/>
      <c r="K90" s="18"/>
      <c r="L90" s="18"/>
      <c r="M90" s="18"/>
      <c r="N90" s="103" t="str">
        <f>IF(ISNA(VLOOKUP(A90,Légende!$H:$J,3,FALSE)),"",VLOOKUP(A90,Légende!$H:$J,3,FALSE))</f>
        <v/>
      </c>
      <c r="P90" s="39" t="str">
        <f t="shared" si="12"/>
        <v/>
      </c>
      <c r="Q90" s="39" t="str">
        <f t="shared" si="13"/>
        <v/>
      </c>
      <c r="R90" s="39" t="str">
        <f t="shared" si="14"/>
        <v/>
      </c>
      <c r="S90" s="39" t="str">
        <f t="shared" si="15"/>
        <v/>
      </c>
      <c r="T90" s="112" t="str">
        <f>IF(ISBLANK(A90),"",IF(ISNA(VLOOKUP(VLOOKUP($A90,Légende!$H:$J,3,FALSE),NOM_JF1,1,FALSE)),"AJOUTER L'ÉCOLE DANS LA SECTION 1",""))</f>
        <v/>
      </c>
    </row>
    <row r="91" spans="2:20" ht="15.75" x14ac:dyDescent="0.25">
      <c r="B91" s="3"/>
      <c r="C91" s="2"/>
      <c r="D91" s="2"/>
      <c r="E91" s="2"/>
      <c r="F91" s="2"/>
      <c r="G91" s="2"/>
      <c r="H91" s="2"/>
      <c r="I91" s="2"/>
      <c r="J91" s="18"/>
      <c r="K91" s="18"/>
      <c r="L91" s="18"/>
      <c r="M91" s="18"/>
      <c r="N91" s="103" t="str">
        <f>IF(ISNA(VLOOKUP(A91,Légende!$H:$J,3,FALSE)),"",VLOOKUP(A91,Légende!$H:$J,3,FALSE))</f>
        <v/>
      </c>
      <c r="P91" s="39" t="str">
        <f t="shared" si="12"/>
        <v/>
      </c>
      <c r="Q91" s="39" t="str">
        <f t="shared" si="13"/>
        <v/>
      </c>
      <c r="R91" s="39" t="str">
        <f t="shared" si="14"/>
        <v/>
      </c>
      <c r="S91" s="39" t="str">
        <f t="shared" si="15"/>
        <v/>
      </c>
      <c r="T91" s="112" t="str">
        <f>IF(ISBLANK(A91),"",IF(ISNA(VLOOKUP(VLOOKUP($A91,Légende!$H:$J,3,FALSE),NOM_JF1,1,FALSE)),"AJOUTER L'ÉCOLE DANS LA SECTION 1",""))</f>
        <v/>
      </c>
    </row>
    <row r="92" spans="2:20" ht="15.75" x14ac:dyDescent="0.25">
      <c r="B92" s="3"/>
      <c r="C92" s="2"/>
      <c r="D92" s="2"/>
      <c r="E92" s="2"/>
      <c r="F92" s="2"/>
      <c r="G92" s="2"/>
      <c r="H92" s="2"/>
      <c r="I92" s="2"/>
      <c r="J92" s="18"/>
      <c r="K92" s="18"/>
      <c r="L92" s="18"/>
      <c r="M92" s="18"/>
      <c r="N92" s="103" t="str">
        <f>IF(ISNA(VLOOKUP(A92,Légende!$H:$J,3,FALSE)),"",VLOOKUP(A92,Légende!$H:$J,3,FALSE))</f>
        <v/>
      </c>
      <c r="P92" s="39" t="str">
        <f t="shared" si="12"/>
        <v/>
      </c>
      <c r="Q92" s="39" t="str">
        <f t="shared" si="13"/>
        <v/>
      </c>
      <c r="R92" s="39" t="str">
        <f t="shared" si="14"/>
        <v/>
      </c>
      <c r="S92" s="39" t="str">
        <f t="shared" si="15"/>
        <v/>
      </c>
      <c r="T92" s="112" t="str">
        <f>IF(ISBLANK(A92),"",IF(ISNA(VLOOKUP(VLOOKUP($A92,Légende!$H:$J,3,FALSE),NOM_JF1,1,FALSE)),"AJOUTER L'ÉCOLE DANS LA SECTION 1",""))</f>
        <v/>
      </c>
    </row>
    <row r="93" spans="2:20" ht="15.75" x14ac:dyDescent="0.25">
      <c r="B93" s="3"/>
      <c r="C93" s="2"/>
      <c r="D93" s="2"/>
      <c r="E93" s="2"/>
      <c r="F93" s="2"/>
      <c r="G93" s="2"/>
      <c r="H93" s="2"/>
      <c r="I93" s="2"/>
      <c r="J93" s="18"/>
      <c r="K93" s="18"/>
      <c r="L93" s="18"/>
      <c r="M93" s="18"/>
      <c r="N93" s="103" t="str">
        <f>IF(ISNA(VLOOKUP(A93,Légende!$H:$J,3,FALSE)),"",VLOOKUP(A93,Légende!$H:$J,3,FALSE))</f>
        <v/>
      </c>
      <c r="P93" s="39" t="str">
        <f t="shared" si="12"/>
        <v/>
      </c>
      <c r="Q93" s="39" t="str">
        <f t="shared" si="13"/>
        <v/>
      </c>
      <c r="R93" s="39" t="str">
        <f t="shared" si="14"/>
        <v/>
      </c>
      <c r="S93" s="39" t="str">
        <f t="shared" si="15"/>
        <v/>
      </c>
      <c r="T93" s="112" t="str">
        <f>IF(ISBLANK(A93),"",IF(ISNA(VLOOKUP(VLOOKUP($A93,Légende!$H:$J,3,FALSE),NOM_JF1,1,FALSE)),"AJOUTER L'ÉCOLE DANS LA SECTION 1",""))</f>
        <v/>
      </c>
    </row>
    <row r="94" spans="2:20" ht="15.75" x14ac:dyDescent="0.25">
      <c r="B94" s="3"/>
      <c r="C94" s="2"/>
      <c r="D94" s="2"/>
      <c r="E94" s="2"/>
      <c r="F94" s="2"/>
      <c r="G94" s="2"/>
      <c r="H94" s="2"/>
      <c r="I94" s="2"/>
      <c r="J94" s="18"/>
      <c r="K94" s="18"/>
      <c r="L94" s="18"/>
      <c r="M94" s="18"/>
      <c r="N94" s="103" t="str">
        <f>IF(ISNA(VLOOKUP(A94,Légende!$H:$J,3,FALSE)),"",VLOOKUP(A94,Légende!$H:$J,3,FALSE))</f>
        <v/>
      </c>
      <c r="P94" s="39" t="str">
        <f t="shared" si="12"/>
        <v/>
      </c>
      <c r="Q94" s="39" t="str">
        <f t="shared" si="13"/>
        <v/>
      </c>
      <c r="R94" s="39" t="str">
        <f t="shared" si="14"/>
        <v/>
      </c>
      <c r="S94" s="39" t="str">
        <f t="shared" si="15"/>
        <v/>
      </c>
      <c r="T94" s="112" t="str">
        <f>IF(ISBLANK(A94),"",IF(ISNA(VLOOKUP(VLOOKUP($A94,Légende!$H:$J,3,FALSE),NOM_JF1,1,FALSE)),"AJOUTER L'ÉCOLE DANS LA SECTION 1",""))</f>
        <v/>
      </c>
    </row>
    <row r="95" spans="2:20" ht="15.75" x14ac:dyDescent="0.25">
      <c r="B95" s="3"/>
      <c r="C95" s="2"/>
      <c r="D95" s="2"/>
      <c r="E95" s="2"/>
      <c r="F95" s="2"/>
      <c r="G95" s="2"/>
      <c r="H95" s="2"/>
      <c r="I95" s="2"/>
      <c r="J95" s="18"/>
      <c r="K95" s="18"/>
      <c r="L95" s="18"/>
      <c r="M95" s="18"/>
      <c r="N95" s="103" t="str">
        <f>IF(ISNA(VLOOKUP(A95,Légende!$H:$J,3,FALSE)),"",VLOOKUP(A95,Légende!$H:$J,3,FALSE))</f>
        <v/>
      </c>
      <c r="P95" s="39" t="str">
        <f t="shared" si="12"/>
        <v/>
      </c>
      <c r="Q95" s="39" t="str">
        <f t="shared" si="13"/>
        <v/>
      </c>
      <c r="R95" s="39" t="str">
        <f t="shared" si="14"/>
        <v/>
      </c>
      <c r="S95" s="39" t="str">
        <f t="shared" si="15"/>
        <v/>
      </c>
      <c r="T95" s="112" t="str">
        <f>IF(ISBLANK(A95),"",IF(ISNA(VLOOKUP(VLOOKUP($A95,Légende!$H:$J,3,FALSE),NOM_JF1,1,FALSE)),"AJOUTER L'ÉCOLE DANS LA SECTION 1",""))</f>
        <v/>
      </c>
    </row>
    <row r="96" spans="2:20" ht="15.75" x14ac:dyDescent="0.25">
      <c r="B96" s="3"/>
      <c r="C96" s="2"/>
      <c r="D96" s="2"/>
      <c r="E96" s="2"/>
      <c r="F96" s="2"/>
      <c r="G96" s="2"/>
      <c r="H96" s="2"/>
      <c r="I96" s="2"/>
      <c r="J96" s="18"/>
      <c r="K96" s="18"/>
      <c r="L96" s="18"/>
      <c r="M96" s="18"/>
      <c r="N96" s="103" t="str">
        <f>IF(ISNA(VLOOKUP(A96,Légende!$H:$J,3,FALSE)),"",VLOOKUP(A96,Légende!$H:$J,3,FALSE))</f>
        <v/>
      </c>
      <c r="P96" s="39" t="str">
        <f t="shared" si="12"/>
        <v/>
      </c>
      <c r="Q96" s="39" t="str">
        <f t="shared" si="13"/>
        <v/>
      </c>
      <c r="R96" s="39" t="str">
        <f t="shared" si="14"/>
        <v/>
      </c>
      <c r="S96" s="39" t="str">
        <f t="shared" si="15"/>
        <v/>
      </c>
      <c r="T96" s="112" t="str">
        <f>IF(ISBLANK(A96),"",IF(ISNA(VLOOKUP(VLOOKUP($A96,Légende!$H:$J,3,FALSE),NOM_JF1,1,FALSE)),"AJOUTER L'ÉCOLE DANS LA SECTION 1",""))</f>
        <v/>
      </c>
    </row>
    <row r="97" spans="2:20" ht="15.75" x14ac:dyDescent="0.25">
      <c r="B97" s="3"/>
      <c r="C97" s="2"/>
      <c r="D97" s="2"/>
      <c r="E97" s="2"/>
      <c r="F97" s="2"/>
      <c r="G97" s="2"/>
      <c r="H97" s="2"/>
      <c r="I97" s="2"/>
      <c r="J97" s="18"/>
      <c r="K97" s="18"/>
      <c r="L97" s="18"/>
      <c r="M97" s="18"/>
      <c r="N97" s="103" t="str">
        <f>IF(ISNA(VLOOKUP(A97,Légende!$H:$J,3,FALSE)),"",VLOOKUP(A97,Légende!$H:$J,3,FALSE))</f>
        <v/>
      </c>
      <c r="P97" s="39" t="str">
        <f t="shared" si="12"/>
        <v/>
      </c>
      <c r="Q97" s="39" t="str">
        <f t="shared" si="13"/>
        <v/>
      </c>
      <c r="R97" s="39" t="str">
        <f t="shared" si="14"/>
        <v/>
      </c>
      <c r="S97" s="39" t="str">
        <f t="shared" si="15"/>
        <v/>
      </c>
      <c r="T97" s="112" t="str">
        <f>IF(ISBLANK(A97),"",IF(ISNA(VLOOKUP(VLOOKUP($A97,Légende!$H:$J,3,FALSE),NOM_JF1,1,FALSE)),"AJOUTER L'ÉCOLE DANS LA SECTION 1",""))</f>
        <v/>
      </c>
    </row>
    <row r="98" spans="2:20" ht="15.75" x14ac:dyDescent="0.25">
      <c r="B98" s="3"/>
      <c r="C98" s="2"/>
      <c r="D98" s="2"/>
      <c r="E98" s="2"/>
      <c r="F98" s="2"/>
      <c r="G98" s="2"/>
      <c r="H98" s="2"/>
      <c r="I98" s="2"/>
      <c r="J98" s="18"/>
      <c r="K98" s="18"/>
      <c r="L98" s="18"/>
      <c r="M98" s="18"/>
      <c r="N98" s="103" t="str">
        <f>IF(ISNA(VLOOKUP(A98,Légende!$H:$J,3,FALSE)),"",VLOOKUP(A98,Légende!$H:$J,3,FALSE))</f>
        <v/>
      </c>
      <c r="P98" s="39" t="str">
        <f t="shared" si="12"/>
        <v/>
      </c>
      <c r="Q98" s="39" t="str">
        <f t="shared" si="13"/>
        <v/>
      </c>
      <c r="R98" s="39" t="str">
        <f t="shared" si="14"/>
        <v/>
      </c>
      <c r="S98" s="39" t="str">
        <f t="shared" si="15"/>
        <v/>
      </c>
      <c r="T98" s="112" t="str">
        <f>IF(ISBLANK(A98),"",IF(ISNA(VLOOKUP(VLOOKUP($A98,Légende!$H:$J,3,FALSE),NOM_JF1,1,FALSE)),"AJOUTER L'ÉCOLE DANS LA SECTION 1",""))</f>
        <v/>
      </c>
    </row>
    <row r="99" spans="2:20" ht="15.75" x14ac:dyDescent="0.25">
      <c r="B99" s="3"/>
      <c r="C99" s="2"/>
      <c r="D99" s="2"/>
      <c r="E99" s="2"/>
      <c r="F99" s="2"/>
      <c r="G99" s="2"/>
      <c r="H99" s="2"/>
      <c r="I99" s="2"/>
      <c r="J99" s="18"/>
      <c r="K99" s="18"/>
      <c r="L99" s="18"/>
      <c r="M99" s="18"/>
      <c r="N99" s="103" t="str">
        <f>IF(ISNA(VLOOKUP(A99,Légende!$H:$J,3,FALSE)),"",VLOOKUP(A99,Légende!$H:$J,3,FALSE))</f>
        <v/>
      </c>
      <c r="P99" s="39" t="str">
        <f t="shared" si="12"/>
        <v/>
      </c>
      <c r="Q99" s="39" t="str">
        <f t="shared" si="13"/>
        <v/>
      </c>
      <c r="R99" s="39" t="str">
        <f t="shared" si="14"/>
        <v/>
      </c>
      <c r="S99" s="39" t="str">
        <f t="shared" si="15"/>
        <v/>
      </c>
      <c r="T99" s="112" t="str">
        <f>IF(ISBLANK(A99),"",IF(ISNA(VLOOKUP(VLOOKUP($A99,Légende!$H:$J,3,FALSE),NOM_JF1,1,FALSE)),"AJOUTER L'ÉCOLE DANS LA SECTION 1",""))</f>
        <v/>
      </c>
    </row>
    <row r="100" spans="2:20" ht="15.75" x14ac:dyDescent="0.25">
      <c r="B100" s="3"/>
      <c r="C100" s="2"/>
      <c r="D100" s="2"/>
      <c r="E100" s="2"/>
      <c r="F100" s="2"/>
      <c r="G100" s="2"/>
      <c r="H100" s="2"/>
      <c r="I100" s="2"/>
      <c r="J100" s="18"/>
      <c r="K100" s="18"/>
      <c r="L100" s="18"/>
      <c r="M100" s="18"/>
      <c r="N100" s="103" t="str">
        <f>IF(ISNA(VLOOKUP(A100,Légende!$H:$J,3,FALSE)),"",VLOOKUP(A100,Légende!$H:$J,3,FALSE))</f>
        <v/>
      </c>
      <c r="P100" s="39" t="str">
        <f t="shared" si="12"/>
        <v/>
      </c>
      <c r="Q100" s="39" t="str">
        <f t="shared" si="13"/>
        <v/>
      </c>
      <c r="R100" s="39" t="str">
        <f t="shared" si="14"/>
        <v/>
      </c>
      <c r="S100" s="39" t="str">
        <f t="shared" si="15"/>
        <v/>
      </c>
      <c r="T100" s="112" t="str">
        <f>IF(ISBLANK(A100),"",IF(ISNA(VLOOKUP(VLOOKUP($A100,Légende!$H:$J,3,FALSE),NOM_JF1,1,FALSE)),"AJOUTER L'ÉCOLE DANS LA SECTION 1",""))</f>
        <v/>
      </c>
    </row>
    <row r="101" spans="2:20" ht="15.75" x14ac:dyDescent="0.25">
      <c r="B101" s="3"/>
      <c r="C101" s="2"/>
      <c r="D101" s="2"/>
      <c r="E101" s="2"/>
      <c r="F101" s="2"/>
      <c r="G101" s="2"/>
      <c r="H101" s="2"/>
      <c r="I101" s="2"/>
      <c r="J101" s="18"/>
      <c r="K101" s="18"/>
      <c r="L101" s="18"/>
      <c r="M101" s="18"/>
      <c r="N101" s="103" t="str">
        <f>IF(ISNA(VLOOKUP(A101,Légende!$H:$J,3,FALSE)),"",VLOOKUP(A101,Légende!$H:$J,3,FALSE))</f>
        <v/>
      </c>
      <c r="P101" s="39" t="str">
        <f t="shared" si="12"/>
        <v/>
      </c>
      <c r="Q101" s="39" t="str">
        <f t="shared" si="13"/>
        <v/>
      </c>
      <c r="R101" s="39" t="str">
        <f t="shared" si="14"/>
        <v/>
      </c>
      <c r="S101" s="39" t="str">
        <f t="shared" si="15"/>
        <v/>
      </c>
      <c r="T101" s="112" t="str">
        <f>IF(ISBLANK(A101),"",IF(ISNA(VLOOKUP(VLOOKUP($A101,Légende!$H:$J,3,FALSE),NOM_JF1,1,FALSE)),"AJOUTER L'ÉCOLE DANS LA SECTION 1",""))</f>
        <v/>
      </c>
    </row>
    <row r="102" spans="2:20" ht="15.75" x14ac:dyDescent="0.25">
      <c r="B102" s="3"/>
      <c r="C102" s="2"/>
      <c r="D102" s="2"/>
      <c r="E102" s="2"/>
      <c r="F102" s="2"/>
      <c r="G102" s="2"/>
      <c r="H102" s="2"/>
      <c r="I102" s="2"/>
      <c r="J102" s="18"/>
      <c r="K102" s="18"/>
      <c r="L102" s="18"/>
      <c r="M102" s="18"/>
      <c r="N102" s="103" t="str">
        <f>IF(ISNA(VLOOKUP(A102,Légende!$H:$J,3,FALSE)),"",VLOOKUP(A102,Légende!$H:$J,3,FALSE))</f>
        <v/>
      </c>
      <c r="P102" s="39" t="str">
        <f t="shared" si="12"/>
        <v/>
      </c>
      <c r="Q102" s="39" t="str">
        <f t="shared" si="13"/>
        <v/>
      </c>
      <c r="R102" s="39" t="str">
        <f t="shared" si="14"/>
        <v/>
      </c>
      <c r="S102" s="39" t="str">
        <f t="shared" si="15"/>
        <v/>
      </c>
      <c r="T102" s="112" t="str">
        <f>IF(ISBLANK(A102),"",IF(ISNA(VLOOKUP(VLOOKUP($A102,Légende!$H:$J,3,FALSE),NOM_JF1,1,FALSE)),"AJOUTER L'ÉCOLE DANS LA SECTION 1",""))</f>
        <v/>
      </c>
    </row>
    <row r="103" spans="2:20" ht="15.75" x14ac:dyDescent="0.25">
      <c r="B103" s="3"/>
      <c r="C103" s="2"/>
      <c r="D103" s="2"/>
      <c r="E103" s="2"/>
      <c r="F103" s="2"/>
      <c r="G103" s="2"/>
      <c r="H103" s="2"/>
      <c r="I103" s="2"/>
      <c r="J103" s="18"/>
      <c r="K103" s="18"/>
      <c r="L103" s="18"/>
      <c r="M103" s="18"/>
      <c r="N103" s="103" t="str">
        <f>IF(ISNA(VLOOKUP(A103,Légende!$H:$J,3,FALSE)),"",VLOOKUP(A103,Légende!$H:$J,3,FALSE))</f>
        <v/>
      </c>
      <c r="P103" s="39" t="str">
        <f t="shared" si="12"/>
        <v/>
      </c>
      <c r="Q103" s="39" t="str">
        <f t="shared" si="13"/>
        <v/>
      </c>
      <c r="R103" s="39" t="str">
        <f t="shared" si="14"/>
        <v/>
      </c>
      <c r="S103" s="39" t="str">
        <f t="shared" si="15"/>
        <v/>
      </c>
      <c r="T103" s="112" t="str">
        <f>IF(ISBLANK(A103),"",IF(ISNA(VLOOKUP(VLOOKUP($A103,Légende!$H:$J,3,FALSE),NOM_JF1,1,FALSE)),"AJOUTER L'ÉCOLE DANS LA SECTION 1",""))</f>
        <v/>
      </c>
    </row>
    <row r="104" spans="2:20" ht="15.75" x14ac:dyDescent="0.25">
      <c r="B104" s="3"/>
      <c r="C104" s="2"/>
      <c r="D104" s="2"/>
      <c r="E104" s="2"/>
      <c r="F104" s="2"/>
      <c r="G104" s="2"/>
      <c r="H104" s="2"/>
      <c r="I104" s="2"/>
      <c r="J104" s="18"/>
      <c r="K104" s="18"/>
      <c r="L104" s="18"/>
      <c r="M104" s="18"/>
      <c r="N104" s="103" t="str">
        <f>IF(ISNA(VLOOKUP(A104,Légende!$H:$J,3,FALSE)),"",VLOOKUP(A104,Légende!$H:$J,3,FALSE))</f>
        <v/>
      </c>
      <c r="P104" s="39" t="str">
        <f t="shared" si="12"/>
        <v/>
      </c>
      <c r="Q104" s="39" t="str">
        <f t="shared" si="13"/>
        <v/>
      </c>
      <c r="R104" s="39" t="str">
        <f t="shared" si="14"/>
        <v/>
      </c>
      <c r="S104" s="39" t="str">
        <f t="shared" si="15"/>
        <v/>
      </c>
      <c r="T104" s="112" t="str">
        <f>IF(ISBLANK(A104),"",IF(ISNA(VLOOKUP(VLOOKUP($A104,Légende!$H:$J,3,FALSE),NOM_JF1,1,FALSE)),"AJOUTER L'ÉCOLE DANS LA SECTION 1",""))</f>
        <v/>
      </c>
    </row>
    <row r="105" spans="2:20" ht="15.75" x14ac:dyDescent="0.25">
      <c r="B105" s="3"/>
      <c r="C105" s="2"/>
      <c r="D105" s="2"/>
      <c r="E105" s="2"/>
      <c r="F105" s="2"/>
      <c r="G105" s="2"/>
      <c r="H105" s="2"/>
      <c r="I105" s="2"/>
      <c r="J105" s="18"/>
      <c r="K105" s="18"/>
      <c r="L105" s="18"/>
      <c r="M105" s="18"/>
      <c r="N105" s="103" t="str">
        <f>IF(ISNA(VLOOKUP(A105,Légende!$H:$J,3,FALSE)),"",VLOOKUP(A105,Légende!$H:$J,3,FALSE))</f>
        <v/>
      </c>
      <c r="P105" s="39" t="str">
        <f t="shared" si="12"/>
        <v/>
      </c>
      <c r="Q105" s="39" t="str">
        <f t="shared" si="13"/>
        <v/>
      </c>
      <c r="R105" s="39" t="str">
        <f t="shared" si="14"/>
        <v/>
      </c>
      <c r="S105" s="39" t="str">
        <f t="shared" si="15"/>
        <v/>
      </c>
      <c r="T105" s="112" t="str">
        <f>IF(ISBLANK(A105),"",IF(ISNA(VLOOKUP(VLOOKUP($A105,Légende!$H:$J,3,FALSE),NOM_JF1,1,FALSE)),"AJOUTER L'ÉCOLE DANS LA SECTION 1",""))</f>
        <v/>
      </c>
    </row>
    <row r="106" spans="2:20" ht="15.75" x14ac:dyDescent="0.25">
      <c r="B106" s="3"/>
      <c r="C106" s="2"/>
      <c r="D106" s="2"/>
      <c r="E106" s="2"/>
      <c r="F106" s="2"/>
      <c r="G106" s="2"/>
      <c r="H106" s="2"/>
      <c r="I106" s="2"/>
      <c r="J106" s="18"/>
      <c r="K106" s="18"/>
      <c r="L106" s="18"/>
      <c r="M106" s="18"/>
      <c r="N106" s="103" t="str">
        <f>IF(ISNA(VLOOKUP(A106,Légende!$H:$J,3,FALSE)),"",VLOOKUP(A106,Légende!$H:$J,3,FALSE))</f>
        <v/>
      </c>
      <c r="P106" s="39" t="str">
        <f t="shared" si="12"/>
        <v/>
      </c>
      <c r="Q106" s="39" t="str">
        <f t="shared" si="13"/>
        <v/>
      </c>
      <c r="R106" s="39" t="str">
        <f t="shared" si="14"/>
        <v/>
      </c>
      <c r="S106" s="39" t="str">
        <f t="shared" si="15"/>
        <v/>
      </c>
      <c r="T106" s="112" t="str">
        <f>IF(ISBLANK(A106),"",IF(ISNA(VLOOKUP(VLOOKUP($A106,Légende!$H:$J,3,FALSE),NOM_JF1,1,FALSE)),"AJOUTER L'ÉCOLE DANS LA SECTION 1",""))</f>
        <v/>
      </c>
    </row>
    <row r="107" spans="2:20" ht="15.75" x14ac:dyDescent="0.25">
      <c r="B107" s="3"/>
      <c r="C107" s="2"/>
      <c r="D107" s="2"/>
      <c r="E107" s="2"/>
      <c r="F107" s="2"/>
      <c r="G107" s="2"/>
      <c r="H107" s="2"/>
      <c r="I107" s="2"/>
      <c r="J107" s="18"/>
      <c r="K107" s="18"/>
      <c r="L107" s="18"/>
      <c r="M107" s="18"/>
      <c r="N107" s="103" t="str">
        <f>IF(ISNA(VLOOKUP(A107,Légende!$H:$J,3,FALSE)),"",VLOOKUP(A107,Légende!$H:$J,3,FALSE))</f>
        <v/>
      </c>
      <c r="P107" s="39" t="str">
        <f t="shared" si="12"/>
        <v/>
      </c>
      <c r="Q107" s="39" t="str">
        <f t="shared" si="13"/>
        <v/>
      </c>
      <c r="R107" s="39" t="str">
        <f t="shared" si="14"/>
        <v/>
      </c>
      <c r="S107" s="39" t="str">
        <f t="shared" si="15"/>
        <v/>
      </c>
      <c r="T107" s="112" t="str">
        <f>IF(ISBLANK(A107),"",IF(ISNA(VLOOKUP(VLOOKUP($A107,Légende!$H:$J,3,FALSE),NOM_JF1,1,FALSE)),"AJOUTER L'ÉCOLE DANS LA SECTION 1",""))</f>
        <v/>
      </c>
    </row>
    <row r="108" spans="2:20" ht="15.75" x14ac:dyDescent="0.25">
      <c r="B108" s="3"/>
      <c r="C108" s="2"/>
      <c r="D108" s="2"/>
      <c r="E108" s="2"/>
      <c r="F108" s="2"/>
      <c r="G108" s="2"/>
      <c r="H108" s="2"/>
      <c r="I108" s="2"/>
      <c r="J108" s="18"/>
      <c r="K108" s="18"/>
      <c r="L108" s="18"/>
      <c r="M108" s="18"/>
      <c r="N108" s="103" t="str">
        <f>IF(ISNA(VLOOKUP(A108,Légende!$H:$J,3,FALSE)),"",VLOOKUP(A108,Légende!$H:$J,3,FALSE))</f>
        <v/>
      </c>
      <c r="P108" s="39" t="str">
        <f t="shared" si="12"/>
        <v/>
      </c>
      <c r="Q108" s="39" t="str">
        <f t="shared" si="13"/>
        <v/>
      </c>
      <c r="R108" s="39" t="str">
        <f t="shared" si="14"/>
        <v/>
      </c>
      <c r="S108" s="39" t="str">
        <f t="shared" si="15"/>
        <v/>
      </c>
      <c r="T108" s="112" t="str">
        <f>IF(ISBLANK(A108),"",IF(ISNA(VLOOKUP(VLOOKUP($A108,Légende!$H:$J,3,FALSE),NOM_JF1,1,FALSE)),"AJOUTER L'ÉCOLE DANS LA SECTION 1",""))</f>
        <v/>
      </c>
    </row>
    <row r="109" spans="2:20" ht="15.75" x14ac:dyDescent="0.25">
      <c r="B109" s="3"/>
      <c r="C109" s="2"/>
      <c r="D109" s="2"/>
      <c r="E109" s="2"/>
      <c r="F109" s="2"/>
      <c r="G109" s="2"/>
      <c r="H109" s="2"/>
      <c r="I109" s="2"/>
      <c r="J109" s="18"/>
      <c r="K109" s="18"/>
      <c r="L109" s="18"/>
      <c r="M109" s="18"/>
      <c r="N109" s="103" t="str">
        <f>IF(ISNA(VLOOKUP(A109,Légende!$H:$J,3,FALSE)),"",VLOOKUP(A109,Légende!$H:$J,3,FALSE))</f>
        <v/>
      </c>
      <c r="P109" s="39" t="str">
        <f t="shared" si="12"/>
        <v/>
      </c>
      <c r="Q109" s="39" t="str">
        <f t="shared" si="13"/>
        <v/>
      </c>
      <c r="R109" s="39" t="str">
        <f t="shared" si="14"/>
        <v/>
      </c>
      <c r="S109" s="39" t="str">
        <f t="shared" si="15"/>
        <v/>
      </c>
      <c r="T109" s="112" t="str">
        <f>IF(ISBLANK(A109),"",IF(ISNA(VLOOKUP(VLOOKUP($A109,Légende!$H:$J,3,FALSE),NOM_JF1,1,FALSE)),"AJOUTER L'ÉCOLE DANS LA SECTION 1",""))</f>
        <v/>
      </c>
    </row>
    <row r="110" spans="2:20" ht="15.75" x14ac:dyDescent="0.25">
      <c r="B110" s="3"/>
      <c r="C110" s="2"/>
      <c r="D110" s="2"/>
      <c r="E110" s="2"/>
      <c r="F110" s="2"/>
      <c r="G110" s="2"/>
      <c r="H110" s="2"/>
      <c r="I110" s="2"/>
      <c r="J110" s="18"/>
      <c r="K110" s="18"/>
      <c r="L110" s="18"/>
      <c r="M110" s="18"/>
      <c r="N110" s="103" t="str">
        <f>IF(ISNA(VLOOKUP(A110,Légende!$H:$J,3,FALSE)),"",VLOOKUP(A110,Légende!$H:$J,3,FALSE))</f>
        <v/>
      </c>
      <c r="P110" s="39" t="str">
        <f t="shared" si="12"/>
        <v/>
      </c>
      <c r="Q110" s="39" t="str">
        <f t="shared" si="13"/>
        <v/>
      </c>
      <c r="R110" s="39" t="str">
        <f t="shared" si="14"/>
        <v/>
      </c>
      <c r="S110" s="39" t="str">
        <f t="shared" si="15"/>
        <v/>
      </c>
      <c r="T110" s="112" t="str">
        <f>IF(ISBLANK(A110),"",IF(ISNA(VLOOKUP(VLOOKUP($A110,Légende!$H:$J,3,FALSE),NOM_JF1,1,FALSE)),"AJOUTER L'ÉCOLE DANS LA SECTION 1",""))</f>
        <v/>
      </c>
    </row>
    <row r="111" spans="2:20" ht="15.75" x14ac:dyDescent="0.25">
      <c r="B111" s="3"/>
      <c r="C111" s="2"/>
      <c r="D111" s="2"/>
      <c r="E111" s="2"/>
      <c r="F111" s="2"/>
      <c r="G111" s="2"/>
      <c r="H111" s="2"/>
      <c r="I111" s="2"/>
      <c r="J111" s="18"/>
      <c r="K111" s="18"/>
      <c r="L111" s="18"/>
      <c r="M111" s="18"/>
      <c r="N111" s="103" t="str">
        <f>IF(ISNA(VLOOKUP(A111,Légende!$H:$J,3,FALSE)),"",VLOOKUP(A111,Légende!$H:$J,3,FALSE))</f>
        <v/>
      </c>
      <c r="P111" s="39" t="str">
        <f t="shared" si="12"/>
        <v/>
      </c>
      <c r="Q111" s="39" t="str">
        <f t="shared" si="13"/>
        <v/>
      </c>
      <c r="R111" s="39" t="str">
        <f t="shared" si="14"/>
        <v/>
      </c>
      <c r="S111" s="39" t="str">
        <f t="shared" si="15"/>
        <v/>
      </c>
      <c r="T111" s="112" t="str">
        <f>IF(ISBLANK(A111),"",IF(ISNA(VLOOKUP(VLOOKUP($A111,Légende!$H:$J,3,FALSE),NOM_JF1,1,FALSE)),"AJOUTER L'ÉCOLE DANS LA SECTION 1",""))</f>
        <v/>
      </c>
    </row>
    <row r="112" spans="2:20" ht="15.75" customHeight="1" x14ac:dyDescent="0.25"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103" t="str">
        <f>IF(ISNA(VLOOKUP(A112,Légende!$H:$J,3,FALSE)),"",VLOOKUP(A112,Légende!$H:$J,3,FALSE))</f>
        <v/>
      </c>
      <c r="P112" s="39" t="str">
        <f t="shared" si="12"/>
        <v/>
      </c>
      <c r="Q112" s="39" t="str">
        <f t="shared" si="13"/>
        <v/>
      </c>
      <c r="R112" s="39" t="str">
        <f t="shared" si="14"/>
        <v/>
      </c>
      <c r="S112" s="39" t="str">
        <f t="shared" si="15"/>
        <v/>
      </c>
      <c r="T112" s="112" t="str">
        <f>IF(ISBLANK(A112),"",IF(ISNA(VLOOKUP(VLOOKUP($A112,Légende!$H:$J,3,FALSE),NOM_JF1,1,FALSE)),"AJOUTER L'ÉCOLE DANS LA SECTION 1",""))</f>
        <v/>
      </c>
    </row>
    <row r="113" spans="2:20" ht="15.75" customHeight="1" x14ac:dyDescent="0.25">
      <c r="B113" s="3"/>
      <c r="C113" s="2"/>
      <c r="D113" s="2"/>
      <c r="E113" s="2"/>
      <c r="F113" s="2"/>
      <c r="G113" s="2"/>
      <c r="H113" s="2"/>
      <c r="I113" s="4"/>
      <c r="J113" s="4"/>
      <c r="K113" s="4"/>
      <c r="L113" s="4"/>
      <c r="M113" s="4"/>
      <c r="N113" s="103" t="str">
        <f>IF(ISNA(VLOOKUP(A113,Légende!$H:$J,3,FALSE)),"",VLOOKUP(A113,Légende!$H:$J,3,FALSE))</f>
        <v/>
      </c>
      <c r="P113" s="39" t="str">
        <f t="shared" si="12"/>
        <v/>
      </c>
      <c r="Q113" s="39" t="str">
        <f t="shared" si="13"/>
        <v/>
      </c>
      <c r="R113" s="39" t="str">
        <f t="shared" si="14"/>
        <v/>
      </c>
      <c r="S113" s="39" t="str">
        <f t="shared" si="15"/>
        <v/>
      </c>
      <c r="T113" s="112" t="str">
        <f>IF(ISBLANK(A113),"",IF(ISNA(VLOOKUP(VLOOKUP($A113,Légende!$H:$J,3,FALSE),NOM_JF1,1,FALSE)),"AJOUTER L'ÉCOLE DANS LA SECTION 1",""))</f>
        <v/>
      </c>
    </row>
    <row r="114" spans="2:20" ht="15.75" x14ac:dyDescent="0.25">
      <c r="B114" s="3"/>
      <c r="C114" s="2"/>
      <c r="D114" s="2"/>
      <c r="E114" s="2"/>
      <c r="F114" s="2"/>
      <c r="G114" s="2"/>
      <c r="H114" s="2"/>
      <c r="I114" s="4"/>
      <c r="J114" s="4"/>
      <c r="K114" s="4"/>
      <c r="L114" s="4"/>
      <c r="M114" s="4"/>
      <c r="N114" s="103" t="str">
        <f>IF(ISNA(VLOOKUP(A114,Légende!$H:$J,3,FALSE)),"",VLOOKUP(A114,Légende!$H:$J,3,FALSE))</f>
        <v/>
      </c>
      <c r="P114" s="39" t="str">
        <f t="shared" si="12"/>
        <v/>
      </c>
      <c r="Q114" s="39" t="str">
        <f t="shared" si="13"/>
        <v/>
      </c>
      <c r="R114" s="39" t="str">
        <f t="shared" si="14"/>
        <v/>
      </c>
      <c r="S114" s="39" t="str">
        <f t="shared" si="15"/>
        <v/>
      </c>
      <c r="T114" s="112" t="str">
        <f>IF(ISBLANK(A114),"",IF(ISNA(VLOOKUP(VLOOKUP($A114,Légende!$H:$J,3,FALSE),NOM_JF1,1,FALSE)),"AJOUTER L'ÉCOLE DANS LA SECTION 1",""))</f>
        <v/>
      </c>
    </row>
    <row r="115" spans="2:20" ht="15.75" x14ac:dyDescent="0.25">
      <c r="B115" s="3"/>
      <c r="C115" s="2"/>
      <c r="D115" s="2"/>
      <c r="E115" s="2"/>
      <c r="F115" s="2"/>
      <c r="G115" s="2"/>
      <c r="H115" s="2"/>
      <c r="I115" s="4"/>
      <c r="J115" s="4"/>
      <c r="K115" s="4"/>
      <c r="L115" s="4"/>
      <c r="M115" s="4"/>
      <c r="N115" s="103" t="str">
        <f>IF(ISNA(VLOOKUP(A115,Légende!$H:$J,3,FALSE)),"",VLOOKUP(A115,Légende!$H:$J,3,FALSE))</f>
        <v/>
      </c>
      <c r="P115" s="39" t="str">
        <f t="shared" ref="P115:P134" si="16">IF($J115="","",RANK($J115,$J$5:$J$134,0))</f>
        <v/>
      </c>
      <c r="Q115" s="39" t="str">
        <f t="shared" ref="Q115:Q134" si="17">IF($K115="","",RANK($K115,$K$5:$K$134,0))</f>
        <v/>
      </c>
      <c r="R115" s="39" t="str">
        <f t="shared" ref="R115:R134" si="18">IF($L115="","",RANK($L115,$L$5:$L$134,0))</f>
        <v/>
      </c>
      <c r="S115" s="39" t="str">
        <f t="shared" ref="S115:S134" si="19">IF($M115="","",RANK($M115,$M$5:$M$134,0))</f>
        <v/>
      </c>
      <c r="T115" s="112" t="str">
        <f>IF(ISBLANK(A115),"",IF(ISNA(VLOOKUP(VLOOKUP($A115,Légende!$H:$J,3,FALSE),NOM_JF1,1,FALSE)),"AJOUTER L'ÉCOLE DANS LA SECTION 1",""))</f>
        <v/>
      </c>
    </row>
    <row r="116" spans="2:20" ht="15.75" x14ac:dyDescent="0.25">
      <c r="B116" s="3"/>
      <c r="C116" s="2"/>
      <c r="D116" s="2"/>
      <c r="E116" s="2"/>
      <c r="F116" s="2"/>
      <c r="G116" s="2"/>
      <c r="H116" s="2"/>
      <c r="I116" s="4"/>
      <c r="J116" s="4"/>
      <c r="K116" s="4"/>
      <c r="L116" s="4"/>
      <c r="M116" s="4"/>
      <c r="N116" s="103" t="str">
        <f>IF(ISNA(VLOOKUP(A116,Légende!$H:$J,3,FALSE)),"",VLOOKUP(A116,Légende!$H:$J,3,FALSE))</f>
        <v/>
      </c>
      <c r="P116" s="39" t="str">
        <f t="shared" si="16"/>
        <v/>
      </c>
      <c r="Q116" s="39" t="str">
        <f t="shared" si="17"/>
        <v/>
      </c>
      <c r="R116" s="39" t="str">
        <f t="shared" si="18"/>
        <v/>
      </c>
      <c r="S116" s="39" t="str">
        <f t="shared" si="19"/>
        <v/>
      </c>
      <c r="T116" s="112" t="str">
        <f>IF(ISBLANK(A116),"",IF(ISNA(VLOOKUP(VLOOKUP($A116,Légende!$H:$J,3,FALSE),NOM_JF1,1,FALSE)),"AJOUTER L'ÉCOLE DANS LA SECTION 1",""))</f>
        <v/>
      </c>
    </row>
    <row r="117" spans="2:20" ht="15.75" x14ac:dyDescent="0.25">
      <c r="B117" s="3"/>
      <c r="C117" s="2"/>
      <c r="D117" s="2"/>
      <c r="E117" s="2"/>
      <c r="F117" s="2"/>
      <c r="G117" s="2"/>
      <c r="H117" s="2"/>
      <c r="I117" s="4"/>
      <c r="J117" s="4"/>
      <c r="K117" s="4"/>
      <c r="L117" s="4"/>
      <c r="M117" s="4"/>
      <c r="N117" s="103" t="str">
        <f>IF(ISNA(VLOOKUP(A117,Légende!$H:$J,3,FALSE)),"",VLOOKUP(A117,Légende!$H:$J,3,FALSE))</f>
        <v/>
      </c>
      <c r="P117" s="39" t="str">
        <f t="shared" si="16"/>
        <v/>
      </c>
      <c r="Q117" s="39" t="str">
        <f t="shared" si="17"/>
        <v/>
      </c>
      <c r="R117" s="39" t="str">
        <f t="shared" si="18"/>
        <v/>
      </c>
      <c r="S117" s="39" t="str">
        <f t="shared" si="19"/>
        <v/>
      </c>
      <c r="T117" s="112" t="str">
        <f>IF(ISBLANK(A117),"",IF(ISNA(VLOOKUP(VLOOKUP($A117,Légende!$H:$J,3,FALSE),NOM_JF1,1,FALSE)),"AJOUTER L'ÉCOLE DANS LA SECTION 1",""))</f>
        <v/>
      </c>
    </row>
    <row r="118" spans="2:20" ht="15.75" x14ac:dyDescent="0.25">
      <c r="B118" s="3"/>
      <c r="C118" s="2"/>
      <c r="D118" s="2"/>
      <c r="E118" s="2"/>
      <c r="F118" s="2"/>
      <c r="G118" s="2"/>
      <c r="H118" s="2"/>
      <c r="I118" s="4"/>
      <c r="J118" s="4"/>
      <c r="K118" s="4"/>
      <c r="L118" s="4"/>
      <c r="M118" s="4"/>
      <c r="N118" s="103" t="str">
        <f>IF(ISNA(VLOOKUP(A118,Légende!$H:$J,3,FALSE)),"",VLOOKUP(A118,Légende!$H:$J,3,FALSE))</f>
        <v/>
      </c>
      <c r="P118" s="39" t="str">
        <f t="shared" si="16"/>
        <v/>
      </c>
      <c r="Q118" s="39" t="str">
        <f t="shared" si="17"/>
        <v/>
      </c>
      <c r="R118" s="39" t="str">
        <f t="shared" si="18"/>
        <v/>
      </c>
      <c r="S118" s="39" t="str">
        <f t="shared" si="19"/>
        <v/>
      </c>
      <c r="T118" s="112" t="str">
        <f>IF(ISBLANK(A118),"",IF(ISNA(VLOOKUP(VLOOKUP($A118,Légende!$H:$J,3,FALSE),NOM_JF1,1,FALSE)),"AJOUTER L'ÉCOLE DANS LA SECTION 1",""))</f>
        <v/>
      </c>
    </row>
    <row r="119" spans="2:20" ht="15.75" x14ac:dyDescent="0.25">
      <c r="B119" s="3"/>
      <c r="C119" s="2"/>
      <c r="D119" s="2"/>
      <c r="E119" s="2"/>
      <c r="F119" s="2"/>
      <c r="G119" s="2"/>
      <c r="H119" s="2"/>
      <c r="I119" s="4"/>
      <c r="J119" s="4"/>
      <c r="K119" s="4"/>
      <c r="L119" s="4"/>
      <c r="M119" s="4"/>
      <c r="N119" s="103" t="str">
        <f>IF(ISNA(VLOOKUP(A119,Légende!$H:$J,3,FALSE)),"",VLOOKUP(A119,Légende!$H:$J,3,FALSE))</f>
        <v/>
      </c>
      <c r="P119" s="39" t="str">
        <f t="shared" si="16"/>
        <v/>
      </c>
      <c r="Q119" s="39" t="str">
        <f t="shared" si="17"/>
        <v/>
      </c>
      <c r="R119" s="39" t="str">
        <f t="shared" si="18"/>
        <v/>
      </c>
      <c r="S119" s="39" t="str">
        <f t="shared" si="19"/>
        <v/>
      </c>
      <c r="T119" s="112" t="str">
        <f>IF(ISBLANK(A119),"",IF(ISNA(VLOOKUP(VLOOKUP($A119,Légende!$H:$J,3,FALSE),NOM_JF1,1,FALSE)),"AJOUTER L'ÉCOLE DANS LA SECTION 1",""))</f>
        <v/>
      </c>
    </row>
    <row r="120" spans="2:20" ht="15.75" x14ac:dyDescent="0.25">
      <c r="B120" s="3"/>
      <c r="C120" s="2"/>
      <c r="D120" s="2"/>
      <c r="E120" s="2"/>
      <c r="F120" s="2"/>
      <c r="G120" s="2"/>
      <c r="H120" s="2"/>
      <c r="I120" s="4"/>
      <c r="J120" s="4"/>
      <c r="K120" s="4"/>
      <c r="L120" s="4"/>
      <c r="M120" s="4"/>
      <c r="N120" s="103" t="str">
        <f>IF(ISNA(VLOOKUP(A120,Légende!$H:$J,3,FALSE)),"",VLOOKUP(A120,Légende!$H:$J,3,FALSE))</f>
        <v/>
      </c>
      <c r="P120" s="39" t="str">
        <f t="shared" si="16"/>
        <v/>
      </c>
      <c r="Q120" s="39" t="str">
        <f t="shared" si="17"/>
        <v/>
      </c>
      <c r="R120" s="39" t="str">
        <f t="shared" si="18"/>
        <v/>
      </c>
      <c r="S120" s="39" t="str">
        <f t="shared" si="19"/>
        <v/>
      </c>
      <c r="T120" s="112" t="str">
        <f>IF(ISBLANK(A120),"",IF(ISNA(VLOOKUP(VLOOKUP($A120,Légende!$H:$J,3,FALSE),NOM_JF1,1,FALSE)),"AJOUTER L'ÉCOLE DANS LA SECTION 1",""))</f>
        <v/>
      </c>
    </row>
    <row r="121" spans="2:20" ht="15.75" x14ac:dyDescent="0.25">
      <c r="B121" s="3"/>
      <c r="C121" s="2"/>
      <c r="D121" s="2"/>
      <c r="E121" s="2"/>
      <c r="F121" s="2"/>
      <c r="G121" s="2"/>
      <c r="H121" s="2"/>
      <c r="I121" s="4"/>
      <c r="J121" s="4"/>
      <c r="K121" s="4"/>
      <c r="L121" s="4"/>
      <c r="M121" s="4"/>
      <c r="N121" s="103" t="str">
        <f>IF(ISNA(VLOOKUP(A121,Légende!$H:$J,3,FALSE)),"",VLOOKUP(A121,Légende!$H:$J,3,FALSE))</f>
        <v/>
      </c>
      <c r="P121" s="39" t="str">
        <f t="shared" si="16"/>
        <v/>
      </c>
      <c r="Q121" s="39" t="str">
        <f t="shared" si="17"/>
        <v/>
      </c>
      <c r="R121" s="39" t="str">
        <f t="shared" si="18"/>
        <v/>
      </c>
      <c r="S121" s="39" t="str">
        <f t="shared" si="19"/>
        <v/>
      </c>
      <c r="T121" s="112" t="str">
        <f>IF(ISBLANK(A121),"",IF(ISNA(VLOOKUP(VLOOKUP($A121,Légende!$H:$J,3,FALSE),NOM_JF1,1,FALSE)),"AJOUTER L'ÉCOLE DANS LA SECTION 1",""))</f>
        <v/>
      </c>
    </row>
    <row r="122" spans="2:20" ht="15.75" x14ac:dyDescent="0.25">
      <c r="B122" s="3"/>
      <c r="C122" s="2"/>
      <c r="D122" s="2"/>
      <c r="E122" s="2"/>
      <c r="F122" s="2"/>
      <c r="G122" s="2"/>
      <c r="H122" s="2"/>
      <c r="I122" s="4"/>
      <c r="J122" s="4"/>
      <c r="K122" s="4"/>
      <c r="L122" s="4"/>
      <c r="M122" s="4"/>
      <c r="N122" s="103" t="str">
        <f>IF(ISNA(VLOOKUP(A122,Légende!$H:$J,3,FALSE)),"",VLOOKUP(A122,Légende!$H:$J,3,FALSE))</f>
        <v/>
      </c>
      <c r="P122" s="39" t="str">
        <f t="shared" si="16"/>
        <v/>
      </c>
      <c r="Q122" s="39" t="str">
        <f t="shared" si="17"/>
        <v/>
      </c>
      <c r="R122" s="39" t="str">
        <f t="shared" si="18"/>
        <v/>
      </c>
      <c r="S122" s="39" t="str">
        <f t="shared" si="19"/>
        <v/>
      </c>
      <c r="T122" s="112" t="str">
        <f>IF(ISBLANK(A122),"",IF(ISNA(VLOOKUP(VLOOKUP($A122,Légende!$H:$J,3,FALSE),NOM_JF1,1,FALSE)),"AJOUTER L'ÉCOLE DANS LA SECTION 1",""))</f>
        <v/>
      </c>
    </row>
    <row r="123" spans="2:20" ht="15.75" x14ac:dyDescent="0.25">
      <c r="B123" s="3"/>
      <c r="C123" s="2"/>
      <c r="D123" s="2"/>
      <c r="E123" s="2"/>
      <c r="F123" s="2"/>
      <c r="G123" s="2"/>
      <c r="H123" s="2"/>
      <c r="I123" s="4"/>
      <c r="J123" s="4"/>
      <c r="K123" s="4"/>
      <c r="L123" s="4"/>
      <c r="M123" s="4"/>
      <c r="N123" s="103" t="str">
        <f>IF(ISNA(VLOOKUP(A123,Légende!$H:$J,3,FALSE)),"",VLOOKUP(A123,Légende!$H:$J,3,FALSE))</f>
        <v/>
      </c>
      <c r="P123" s="39" t="str">
        <f t="shared" si="16"/>
        <v/>
      </c>
      <c r="Q123" s="39" t="str">
        <f t="shared" si="17"/>
        <v/>
      </c>
      <c r="R123" s="39" t="str">
        <f t="shared" si="18"/>
        <v/>
      </c>
      <c r="S123" s="39" t="str">
        <f t="shared" si="19"/>
        <v/>
      </c>
      <c r="T123" s="112" t="str">
        <f>IF(ISBLANK(A123),"",IF(ISNA(VLOOKUP(VLOOKUP($A123,Légende!$H:$J,3,FALSE),NOM_JF1,1,FALSE)),"AJOUTER L'ÉCOLE DANS LA SECTION 1",""))</f>
        <v/>
      </c>
    </row>
    <row r="124" spans="2:20" ht="15.75" x14ac:dyDescent="0.25">
      <c r="B124" s="3"/>
      <c r="C124" s="2"/>
      <c r="D124" s="2"/>
      <c r="E124" s="2"/>
      <c r="F124" s="2"/>
      <c r="G124" s="2"/>
      <c r="H124" s="2"/>
      <c r="I124" s="4"/>
      <c r="J124" s="4"/>
      <c r="K124" s="4"/>
      <c r="L124" s="4"/>
      <c r="M124" s="4"/>
      <c r="N124" s="103" t="str">
        <f>IF(ISNA(VLOOKUP(A124,Légende!$H:$J,3,FALSE)),"",VLOOKUP(A124,Légende!$H:$J,3,FALSE))</f>
        <v/>
      </c>
      <c r="P124" s="39" t="str">
        <f t="shared" si="16"/>
        <v/>
      </c>
      <c r="Q124" s="39" t="str">
        <f t="shared" si="17"/>
        <v/>
      </c>
      <c r="R124" s="39" t="str">
        <f t="shared" si="18"/>
        <v/>
      </c>
      <c r="S124" s="39" t="str">
        <f t="shared" si="19"/>
        <v/>
      </c>
      <c r="T124" s="112" t="str">
        <f>IF(ISBLANK(A124),"",IF(ISNA(VLOOKUP(VLOOKUP($A124,Légende!$H:$J,3,FALSE),NOM_JF1,1,FALSE)),"AJOUTER L'ÉCOLE DANS LA SECTION 1",""))</f>
        <v/>
      </c>
    </row>
    <row r="125" spans="2:20" ht="15.75" x14ac:dyDescent="0.25">
      <c r="B125" s="3"/>
      <c r="C125" s="2"/>
      <c r="D125" s="2"/>
      <c r="E125" s="2"/>
      <c r="F125" s="2"/>
      <c r="G125" s="2"/>
      <c r="H125" s="2"/>
      <c r="I125" s="4"/>
      <c r="J125" s="4"/>
      <c r="K125" s="4"/>
      <c r="L125" s="4"/>
      <c r="M125" s="4"/>
      <c r="N125" s="103" t="str">
        <f>IF(ISNA(VLOOKUP(A125,Légende!$H:$J,3,FALSE)),"",VLOOKUP(A125,Légende!$H:$J,3,FALSE))</f>
        <v/>
      </c>
      <c r="P125" s="39" t="str">
        <f t="shared" si="16"/>
        <v/>
      </c>
      <c r="Q125" s="39" t="str">
        <f t="shared" si="17"/>
        <v/>
      </c>
      <c r="R125" s="39" t="str">
        <f t="shared" si="18"/>
        <v/>
      </c>
      <c r="S125" s="39" t="str">
        <f t="shared" si="19"/>
        <v/>
      </c>
      <c r="T125" s="112" t="str">
        <f>IF(ISBLANK(A125),"",IF(ISNA(VLOOKUP(VLOOKUP($A125,Légende!$H:$J,3,FALSE),NOM_JF1,1,FALSE)),"AJOUTER L'ÉCOLE DANS LA SECTION 1",""))</f>
        <v/>
      </c>
    </row>
    <row r="126" spans="2:20" ht="15.75" x14ac:dyDescent="0.25">
      <c r="B126" s="3"/>
      <c r="C126" s="2"/>
      <c r="D126" s="2"/>
      <c r="E126" s="2"/>
      <c r="F126" s="2"/>
      <c r="G126" s="2"/>
      <c r="H126" s="2"/>
      <c r="I126" s="4"/>
      <c r="J126" s="4"/>
      <c r="K126" s="4"/>
      <c r="L126" s="4"/>
      <c r="M126" s="4"/>
      <c r="N126" s="103" t="str">
        <f>IF(ISNA(VLOOKUP(A126,Légende!$H:$J,3,FALSE)),"",VLOOKUP(A126,Légende!$H:$J,3,FALSE))</f>
        <v/>
      </c>
      <c r="P126" s="39" t="str">
        <f t="shared" si="16"/>
        <v/>
      </c>
      <c r="Q126" s="39" t="str">
        <f t="shared" si="17"/>
        <v/>
      </c>
      <c r="R126" s="39" t="str">
        <f t="shared" si="18"/>
        <v/>
      </c>
      <c r="S126" s="39" t="str">
        <f t="shared" si="19"/>
        <v/>
      </c>
      <c r="T126" s="112" t="str">
        <f>IF(ISBLANK(A126),"",IF(ISNA(VLOOKUP(VLOOKUP($A126,Légende!$H:$J,3,FALSE),NOM_JF1,1,FALSE)),"AJOUTER L'ÉCOLE DANS LA SECTION 1",""))</f>
        <v/>
      </c>
    </row>
    <row r="127" spans="2:20" ht="15.75" x14ac:dyDescent="0.25">
      <c r="B127" s="3"/>
      <c r="C127" s="3"/>
      <c r="D127" s="3"/>
      <c r="E127" s="3"/>
      <c r="F127" s="3"/>
      <c r="G127" s="3"/>
      <c r="H127" s="3"/>
      <c r="I127" s="5"/>
      <c r="J127" s="5"/>
      <c r="K127" s="5"/>
      <c r="L127" s="5"/>
      <c r="M127" s="5"/>
      <c r="N127" s="103" t="str">
        <f>IF(ISNA(VLOOKUP(A127,Légende!$H:$J,3,FALSE)),"",VLOOKUP(A127,Légende!$H:$J,3,FALSE))</f>
        <v/>
      </c>
      <c r="P127" s="39" t="str">
        <f t="shared" si="16"/>
        <v/>
      </c>
      <c r="Q127" s="39" t="str">
        <f t="shared" si="17"/>
        <v/>
      </c>
      <c r="R127" s="39" t="str">
        <f t="shared" si="18"/>
        <v/>
      </c>
      <c r="S127" s="39" t="str">
        <f t="shared" si="19"/>
        <v/>
      </c>
      <c r="T127" s="112" t="str">
        <f>IF(ISBLANK(A127),"",IF(ISNA(VLOOKUP(VLOOKUP($A127,Légende!$H:$J,3,FALSE),NOM_JF1,1,FALSE)),"AJOUTER L'ÉCOLE DANS LA SECTION 1",""))</f>
        <v/>
      </c>
    </row>
    <row r="128" spans="2:20" ht="15.75" x14ac:dyDescent="0.25">
      <c r="B128" s="3"/>
      <c r="C128" s="3"/>
      <c r="D128" s="3"/>
      <c r="E128" s="3"/>
      <c r="F128" s="3"/>
      <c r="G128" s="3"/>
      <c r="H128" s="3"/>
      <c r="I128" s="5"/>
      <c r="J128" s="5"/>
      <c r="K128" s="5"/>
      <c r="L128" s="5"/>
      <c r="M128" s="5"/>
      <c r="N128" s="103" t="str">
        <f>IF(ISNA(VLOOKUP(A128,Légende!$H:$J,3,FALSE)),"",VLOOKUP(A128,Légende!$H:$J,3,FALSE))</f>
        <v/>
      </c>
      <c r="P128" s="39" t="str">
        <f t="shared" si="16"/>
        <v/>
      </c>
      <c r="Q128" s="39" t="str">
        <f t="shared" si="17"/>
        <v/>
      </c>
      <c r="R128" s="39" t="str">
        <f t="shared" si="18"/>
        <v/>
      </c>
      <c r="S128" s="39" t="str">
        <f t="shared" si="19"/>
        <v/>
      </c>
      <c r="T128" s="112" t="str">
        <f>IF(ISBLANK(A128),"",IF(ISNA(VLOOKUP(VLOOKUP($A128,Légende!$H:$J,3,FALSE),NOM_JF1,1,FALSE)),"AJOUTER L'ÉCOLE DANS LA SECTION 1",""))</f>
        <v/>
      </c>
    </row>
    <row r="129" spans="2:20" ht="15.75" x14ac:dyDescent="0.25">
      <c r="B129" s="3"/>
      <c r="C129" s="3"/>
      <c r="D129" s="3"/>
      <c r="E129" s="3"/>
      <c r="F129" s="3"/>
      <c r="G129" s="3"/>
      <c r="H129" s="3"/>
      <c r="I129" s="5"/>
      <c r="J129" s="5"/>
      <c r="K129" s="5"/>
      <c r="L129" s="5"/>
      <c r="M129" s="5"/>
      <c r="N129" s="103" t="str">
        <f>IF(ISNA(VLOOKUP(A129,Légende!$H:$J,3,FALSE)),"",VLOOKUP(A129,Légende!$H:$J,3,FALSE))</f>
        <v/>
      </c>
      <c r="P129" s="39" t="str">
        <f t="shared" si="16"/>
        <v/>
      </c>
      <c r="Q129" s="39" t="str">
        <f t="shared" si="17"/>
        <v/>
      </c>
      <c r="R129" s="39" t="str">
        <f t="shared" si="18"/>
        <v/>
      </c>
      <c r="S129" s="39" t="str">
        <f t="shared" si="19"/>
        <v/>
      </c>
      <c r="T129" s="112" t="str">
        <f>IF(ISBLANK(A129),"",IF(ISNA(VLOOKUP(VLOOKUP($A129,Légende!$H:$J,3,FALSE),NOM_JF1,1,FALSE)),"AJOUTER L'ÉCOLE DANS LA SECTION 1",""))</f>
        <v/>
      </c>
    </row>
    <row r="130" spans="2:20" x14ac:dyDescent="0.2">
      <c r="B130" s="1"/>
      <c r="C130" s="1"/>
      <c r="D130" s="1"/>
      <c r="E130" s="1"/>
      <c r="F130" s="1"/>
      <c r="G130" s="1"/>
      <c r="H130" s="1"/>
      <c r="N130" s="103" t="str">
        <f>IF(ISNA(VLOOKUP(A130,Légende!$H:$J,3,FALSE)),"",VLOOKUP(A130,Légende!$H:$J,3,FALSE))</f>
        <v/>
      </c>
      <c r="P130" s="39" t="str">
        <f t="shared" si="16"/>
        <v/>
      </c>
      <c r="Q130" s="39" t="str">
        <f t="shared" si="17"/>
        <v/>
      </c>
      <c r="R130" s="39" t="str">
        <f t="shared" si="18"/>
        <v/>
      </c>
      <c r="S130" s="39" t="str">
        <f t="shared" si="19"/>
        <v/>
      </c>
      <c r="T130" s="112" t="str">
        <f>IF(ISBLANK(A130),"",IF(ISNA(VLOOKUP(VLOOKUP($A130,Légende!$H:$J,3,FALSE),NOM_JF1,1,FALSE)),"AJOUTER L'ÉCOLE DANS LA SECTION 1",""))</f>
        <v/>
      </c>
    </row>
    <row r="131" spans="2:20" x14ac:dyDescent="0.2">
      <c r="N131" s="103" t="str">
        <f>IF(ISNA(VLOOKUP(A131,Légende!$H:$J,3,FALSE)),"",VLOOKUP(A131,Légende!$H:$J,3,FALSE))</f>
        <v/>
      </c>
      <c r="P131" s="39" t="str">
        <f t="shared" si="16"/>
        <v/>
      </c>
      <c r="Q131" s="39" t="str">
        <f t="shared" si="17"/>
        <v/>
      </c>
      <c r="R131" s="39" t="str">
        <f t="shared" si="18"/>
        <v/>
      </c>
      <c r="S131" s="39" t="str">
        <f t="shared" si="19"/>
        <v/>
      </c>
      <c r="T131" s="112" t="str">
        <f>IF(ISBLANK(A131),"",IF(ISNA(VLOOKUP(VLOOKUP($A131,Légende!$H:$J,3,FALSE),NOM_JF1,1,FALSE)),"AJOUTER L'ÉCOLE DANS LA SECTION 1",""))</f>
        <v/>
      </c>
    </row>
    <row r="132" spans="2:20" x14ac:dyDescent="0.2">
      <c r="N132" s="103" t="str">
        <f>IF(ISNA(VLOOKUP(A132,Légende!$H:$J,3,FALSE)),"",VLOOKUP(A132,Légende!$H:$J,3,FALSE))</f>
        <v/>
      </c>
      <c r="P132" s="39" t="str">
        <f t="shared" si="16"/>
        <v/>
      </c>
      <c r="Q132" s="39" t="str">
        <f t="shared" si="17"/>
        <v/>
      </c>
      <c r="R132" s="39" t="str">
        <f t="shared" si="18"/>
        <v/>
      </c>
      <c r="S132" s="39" t="str">
        <f t="shared" si="19"/>
        <v/>
      </c>
      <c r="T132" s="112" t="str">
        <f>IF(ISBLANK(A132),"",IF(ISNA(VLOOKUP(VLOOKUP($A132,Légende!$H:$J,3,FALSE),NOM_JF1,1,FALSE)),"AJOUTER L'ÉCOLE DANS LA SECTION 1",""))</f>
        <v/>
      </c>
    </row>
    <row r="133" spans="2:20" x14ac:dyDescent="0.2">
      <c r="N133" s="103" t="str">
        <f>IF(ISNA(VLOOKUP(A133,Légende!$H:$J,3,FALSE)),"",VLOOKUP(A133,Légende!$H:$J,3,FALSE))</f>
        <v/>
      </c>
      <c r="P133" s="39" t="str">
        <f t="shared" si="16"/>
        <v/>
      </c>
      <c r="Q133" s="39" t="str">
        <f t="shared" si="17"/>
        <v/>
      </c>
      <c r="R133" s="39" t="str">
        <f t="shared" si="18"/>
        <v/>
      </c>
      <c r="S133" s="39" t="str">
        <f t="shared" si="19"/>
        <v/>
      </c>
      <c r="T133" s="112" t="str">
        <f>IF(ISBLANK(A133),"",IF(ISNA(VLOOKUP(VLOOKUP($A133,Légende!$H:$J,3,FALSE),NOM_JF1,1,FALSE)),"AJOUTER L'ÉCOLE DANS LA SECTION 1",""))</f>
        <v/>
      </c>
    </row>
    <row r="134" spans="2:20" x14ac:dyDescent="0.2">
      <c r="N134" s="103" t="str">
        <f>IF(ISNA(VLOOKUP(A134,Légende!$H:$J,3,FALSE)),"",VLOOKUP(A134,Légende!$H:$J,3,FALSE))</f>
        <v/>
      </c>
      <c r="P134" s="39" t="str">
        <f t="shared" si="16"/>
        <v/>
      </c>
      <c r="Q134" s="39" t="str">
        <f t="shared" si="17"/>
        <v/>
      </c>
      <c r="R134" s="39" t="str">
        <f t="shared" si="18"/>
        <v/>
      </c>
      <c r="S134" s="39" t="str">
        <f t="shared" si="19"/>
        <v/>
      </c>
      <c r="T134" s="112" t="str">
        <f>IF(ISBLANK(A134),"",IF(ISNA(VLOOKUP(VLOOKUP($A134,Légende!$H:$J,3,FALSE),NOM_JF1,1,FALSE)),"AJOUTER L'ÉCOLE DANS LA SECTION 1",""))</f>
        <v/>
      </c>
    </row>
    <row r="135" spans="2:20" x14ac:dyDescent="0.2">
      <c r="N135" s="103" t="str">
        <f>IF(ISNA(VLOOKUP(A135,Légende!$H:$J,3,FALSE)),"",VLOOKUP(A135,Légende!$H:$J,3,FALSE))</f>
        <v/>
      </c>
      <c r="T135" s="112" t="str">
        <f>IF(ISBLANK(A135),"",IF(ISNA(VLOOKUP(VLOOKUP($A135,Légende!$H:$J,3,FALSE),NOM_JF1,1,FALSE)),"AJOUTER L'ÉCOLE DANS LA SECTION 1",""))</f>
        <v/>
      </c>
    </row>
    <row r="136" spans="2:20" x14ac:dyDescent="0.2">
      <c r="N136" s="103" t="str">
        <f>IF(ISNA(VLOOKUP(A136,Légende!$H:$J,3,FALSE)),"",VLOOKUP(A136,Légende!$H:$J,3,FALSE))</f>
        <v/>
      </c>
      <c r="T136" s="112" t="str">
        <f>IF(ISBLANK(A136),"",IF(ISNA(VLOOKUP(VLOOKUP($A136,Légende!$H:$J,3,FALSE),NOM_JF1,1,FALSE)),"AJOUTER L'ÉCOLE DANS LA SECTION 1",""))</f>
        <v/>
      </c>
    </row>
    <row r="137" spans="2:20" x14ac:dyDescent="0.2">
      <c r="N137" s="103" t="str">
        <f>IF(ISNA(VLOOKUP(A137,Légende!$H:$J,3,FALSE)),"",VLOOKUP(A137,Légende!$H:$J,3,FALSE))</f>
        <v/>
      </c>
      <c r="T137" s="112" t="str">
        <f>IF(ISBLANK(A137),"",IF(ISNA(VLOOKUP(VLOOKUP($A137,Légende!$H:$J,3,FALSE),NOM_JF1,1,FALSE)),"AJOUTER L'ÉCOLE DANS LA SECTION 1",""))</f>
        <v/>
      </c>
    </row>
    <row r="138" spans="2:20" x14ac:dyDescent="0.2">
      <c r="N138" s="103" t="str">
        <f>IF(ISNA(VLOOKUP(A138,Légende!$H:$J,3,FALSE)),"",VLOOKUP(A138,Légende!$H:$J,3,FALSE))</f>
        <v/>
      </c>
      <c r="T138" s="112" t="str">
        <f>IF(ISBLANK(A138),"",IF(ISNA(VLOOKUP(VLOOKUP($A138,Légende!$H:$J,3,FALSE),NOM_JF1,1,FALSE)),"AJOUTER L'ÉCOLE DANS LA SECTION 1",""))</f>
        <v/>
      </c>
    </row>
    <row r="139" spans="2:20" x14ac:dyDescent="0.2">
      <c r="N139" s="103" t="str">
        <f>IF(ISNA(VLOOKUP(A139,Légende!$H:$J,3,FALSE)),"",VLOOKUP(A139,Légende!$H:$J,3,FALSE))</f>
        <v/>
      </c>
      <c r="T139" s="112" t="str">
        <f>IF(ISBLANK(A139),"",IF(ISNA(VLOOKUP(VLOOKUP($A139,Légende!$H:$J,3,FALSE),NOM_JF1,1,FALSE)),"AJOUTER L'ÉCOLE DANS LA SECTION 1",""))</f>
        <v/>
      </c>
    </row>
    <row r="140" spans="2:20" x14ac:dyDescent="0.2">
      <c r="N140" s="103" t="str">
        <f>IF(ISNA(VLOOKUP(A140,Légende!$H:$J,3,FALSE)),"",VLOOKUP(A140,Légende!$H:$J,3,FALSE))</f>
        <v/>
      </c>
      <c r="T140" s="112" t="str">
        <f>IF(ISBLANK(A140),"",IF(ISNA(VLOOKUP(VLOOKUP($A140,Légende!$H:$J,3,FALSE),NOM_JF1,1,FALSE)),"AJOUTER L'ÉCOLE DANS LA SECTION 1",""))</f>
        <v/>
      </c>
    </row>
    <row r="141" spans="2:20" x14ac:dyDescent="0.2">
      <c r="N141" s="103" t="str">
        <f>IF(ISNA(VLOOKUP(A141,Légende!$H:$J,3,FALSE)),"",VLOOKUP(A141,Légende!$H:$J,3,FALSE))</f>
        <v/>
      </c>
      <c r="T141" s="112" t="str">
        <f>IF(ISBLANK(A141),"",IF(ISNA(VLOOKUP(VLOOKUP($A141,Légende!$H:$J,3,FALSE),NOM_JF1,1,FALSE)),"AJOUTER L'ÉCOLE DANS LA SECTION 1",""))</f>
        <v/>
      </c>
    </row>
    <row r="142" spans="2:20" x14ac:dyDescent="0.2">
      <c r="N142" s="103" t="str">
        <f>IF(ISNA(VLOOKUP(A142,Légende!$H:$J,3,FALSE)),"",VLOOKUP(A142,Légende!$H:$J,3,FALSE))</f>
        <v/>
      </c>
      <c r="T142" s="112" t="str">
        <f>IF(ISBLANK(A142),"",IF(ISNA(VLOOKUP(VLOOKUP($A142,Légende!$H:$J,3,FALSE),NOM_JF1,1,FALSE)),"AJOUTER L'ÉCOLE DANS LA SECTION 1",""))</f>
        <v/>
      </c>
    </row>
    <row r="143" spans="2:20" x14ac:dyDescent="0.2">
      <c r="N143" s="103" t="str">
        <f>IF(ISNA(VLOOKUP(A143,Légende!$H:$J,3,FALSE)),"",VLOOKUP(A143,Légende!$H:$J,3,FALSE))</f>
        <v/>
      </c>
      <c r="T143" s="112" t="str">
        <f>IF(ISBLANK(A143),"",IF(ISNA(VLOOKUP(VLOOKUP($A143,Légende!$H:$J,3,FALSE),NOM_JF1,1,FALSE)),"AJOUTER L'ÉCOLE DANS LA SECTION 1",""))</f>
        <v/>
      </c>
    </row>
    <row r="144" spans="2:20" x14ac:dyDescent="0.2">
      <c r="N144" s="103" t="str">
        <f>IF(ISNA(VLOOKUP(A144,Légende!$H:$J,3,FALSE)),"",VLOOKUP(A144,Légende!$H:$J,3,FALSE))</f>
        <v/>
      </c>
      <c r="T144" s="112" t="str">
        <f>IF(ISBLANK(A144),"",IF(ISNA(VLOOKUP(VLOOKUP($A144,Légende!$H:$J,3,FALSE),NOM_JF1,1,FALSE)),"AJOUTER L'ÉCOLE DANS LA SECTION 1",""))</f>
        <v/>
      </c>
    </row>
    <row r="145" spans="14:20" x14ac:dyDescent="0.2">
      <c r="N145" s="103" t="str">
        <f>IF(ISNA(VLOOKUP(A145,Légende!$H:$J,3,FALSE)),"",VLOOKUP(A145,Légende!$H:$J,3,FALSE))</f>
        <v/>
      </c>
      <c r="T145" s="112" t="str">
        <f>IF(ISBLANK(A145),"",IF(ISNA(VLOOKUP(VLOOKUP($A145,Légende!$H:$J,3,FALSE),NOM_JF1,1,FALSE)),"AJOUTER L'ÉCOLE DANS LA SECTION 1",""))</f>
        <v/>
      </c>
    </row>
    <row r="146" spans="14:20" x14ac:dyDescent="0.2">
      <c r="N146" s="103" t="str">
        <f>IF(ISNA(VLOOKUP(A146,Légende!$H:$J,3,FALSE)),"",VLOOKUP(A146,Légende!$H:$J,3,FALSE))</f>
        <v/>
      </c>
      <c r="T146" s="112" t="str">
        <f>IF(ISBLANK(A146),"",IF(ISNA(VLOOKUP(VLOOKUP($A146,Légende!$H:$J,3,FALSE),NOM_JF1,1,FALSE)),"AJOUTER L'ÉCOLE DANS LA SECTION 1",""))</f>
        <v/>
      </c>
    </row>
    <row r="147" spans="14:20" x14ac:dyDescent="0.2">
      <c r="N147" s="103" t="str">
        <f>IF(ISNA(VLOOKUP(A147,Légende!$H:$J,3,FALSE)),"",VLOOKUP(A147,Légende!$H:$J,3,FALSE))</f>
        <v/>
      </c>
      <c r="T147" s="112" t="str">
        <f>IF(ISBLANK(A147),"",IF(ISNA(VLOOKUP(VLOOKUP($A147,Légende!$H:$J,3,FALSE),NOM_JF1,1,FALSE)),"AJOUTER L'ÉCOLE DANS LA SECTION 1",""))</f>
        <v/>
      </c>
    </row>
    <row r="148" spans="14:20" x14ac:dyDescent="0.2">
      <c r="N148" s="103" t="str">
        <f>IF(ISNA(VLOOKUP(A148,Légende!$H:$J,3,FALSE)),"",VLOOKUP(A148,Légende!$H:$J,3,FALSE))</f>
        <v/>
      </c>
      <c r="T148" s="112" t="str">
        <f>IF(ISBLANK(A148),"",IF(ISNA(VLOOKUP(VLOOKUP($A148,Légende!$H:$J,3,FALSE),NOM_JF1,1,FALSE)),"AJOUTER L'ÉCOLE DANS LA SECTION 1",""))</f>
        <v/>
      </c>
    </row>
    <row r="149" spans="14:20" x14ac:dyDescent="0.2">
      <c r="N149" s="103" t="str">
        <f>IF(ISNA(VLOOKUP(A149,Légende!$H:$J,3,FALSE)),"",VLOOKUP(A149,Légende!$H:$J,3,FALSE))</f>
        <v/>
      </c>
      <c r="T149" s="112" t="str">
        <f>IF(ISBLANK(A149),"",IF(ISNA(VLOOKUP(VLOOKUP($A149,Légende!$H:$J,3,FALSE),NOM_JF1,1,FALSE)),"AJOUTER L'ÉCOLE DANS LA SECTION 1",""))</f>
        <v/>
      </c>
    </row>
    <row r="150" spans="14:20" x14ac:dyDescent="0.2">
      <c r="N150" s="103" t="str">
        <f>IF(ISNA(VLOOKUP(A150,Légende!$H:$J,3,FALSE)),"",VLOOKUP(A150,Légende!$H:$J,3,FALSE))</f>
        <v/>
      </c>
      <c r="T150" s="112" t="str">
        <f>IF(ISBLANK(A150),"",IF(ISNA(VLOOKUP(VLOOKUP($A150,Légende!$H:$J,3,FALSE),NOM_JF1,1,FALSE)),"AJOUTER L'ÉCOLE DANS LA SECTION 1",""))</f>
        <v/>
      </c>
    </row>
    <row r="151" spans="14:20" x14ac:dyDescent="0.2">
      <c r="N151" s="103" t="str">
        <f>IF(ISNA(VLOOKUP(A151,Légende!$H:$J,3,FALSE)),"",VLOOKUP(A151,Légende!$H:$J,3,FALSE))</f>
        <v/>
      </c>
      <c r="T151" s="112" t="str">
        <f>IF(ISBLANK(A151),"",IF(ISNA(VLOOKUP(VLOOKUP($A151,Légende!$H:$J,3,FALSE),NOM_JF1,1,FALSE)),"AJOUTER L'ÉCOLE DANS LA SECTION 1",""))</f>
        <v/>
      </c>
    </row>
    <row r="152" spans="14:20" x14ac:dyDescent="0.2">
      <c r="N152" s="103" t="str">
        <f>IF(ISNA(VLOOKUP(A152,Légende!$H:$J,3,FALSE)),"",VLOOKUP(A152,Légende!$H:$J,3,FALSE))</f>
        <v/>
      </c>
      <c r="T152" s="112" t="str">
        <f>IF(ISBLANK(A152),"",IF(ISNA(VLOOKUP(VLOOKUP($A152,Légende!$H:$J,3,FALSE),NOM_JF1,1,FALSE)),"AJOUTER L'ÉCOLE DANS LA SECTION 1",""))</f>
        <v/>
      </c>
    </row>
    <row r="153" spans="14:20" x14ac:dyDescent="0.2">
      <c r="N153" s="103" t="str">
        <f>IF(ISNA(VLOOKUP(A153,Légende!$H:$J,3,FALSE)),"",VLOOKUP(A153,Légende!$H:$J,3,FALSE))</f>
        <v/>
      </c>
      <c r="T153" s="112" t="str">
        <f>IF(ISBLANK(A153),"",IF(ISNA(VLOOKUP(VLOOKUP($A153,Légende!$H:$J,3,FALSE),NOM_JF1,1,FALSE)),"AJOUTER L'ÉCOLE DANS LA SECTION 1",""))</f>
        <v/>
      </c>
    </row>
    <row r="154" spans="14:20" x14ac:dyDescent="0.2">
      <c r="N154" s="103" t="str">
        <f>IF(ISNA(VLOOKUP(A154,Légende!$H:$J,3,FALSE)),"",VLOOKUP(A154,Légende!$H:$J,3,FALSE))</f>
        <v/>
      </c>
      <c r="T154" s="112" t="str">
        <f>IF(ISBLANK(A154),"",IF(ISNA(VLOOKUP(VLOOKUP($A154,Légende!$H:$J,3,FALSE),NOM_JF1,1,FALSE)),"AJOUTER L'ÉCOLE DANS LA SECTION 1",""))</f>
        <v/>
      </c>
    </row>
    <row r="155" spans="14:20" x14ac:dyDescent="0.2">
      <c r="N155" s="103" t="str">
        <f>IF(ISNA(VLOOKUP(A155,Légende!$H:$J,3,FALSE)),"",VLOOKUP(A155,Légende!$H:$J,3,FALSE))</f>
        <v/>
      </c>
      <c r="T155" s="112" t="str">
        <f>IF(ISBLANK(A155),"",IF(ISNA(VLOOKUP(VLOOKUP($A155,Légende!$H:$J,3,FALSE),NOM_JF1,1,FALSE)),"AJOUTER L'ÉCOLE DANS LA SECTION 1",""))</f>
        <v/>
      </c>
    </row>
    <row r="156" spans="14:20" x14ac:dyDescent="0.2">
      <c r="N156" s="103" t="str">
        <f>IF(ISNA(VLOOKUP(A156,Légende!$H:$J,3,FALSE)),"",VLOOKUP(A156,Légende!$H:$J,3,FALSE))</f>
        <v/>
      </c>
      <c r="T156" s="112" t="str">
        <f>IF(ISBLANK(A156),"",IF(ISNA(VLOOKUP(VLOOKUP($A156,Légende!$H:$J,3,FALSE),NOM_JF1,1,FALSE)),"AJOUTER L'ÉCOLE DANS LA SECTION 1",""))</f>
        <v/>
      </c>
    </row>
    <row r="157" spans="14:20" x14ac:dyDescent="0.2">
      <c r="N157" s="103" t="str">
        <f>IF(ISNA(VLOOKUP(A157,Légende!$H:$J,3,FALSE)),"",VLOOKUP(A157,Légende!$H:$J,3,FALSE))</f>
        <v/>
      </c>
      <c r="T157" s="112" t="str">
        <f>IF(ISBLANK(A157),"",IF(ISNA(VLOOKUP(VLOOKUP($A157,Légende!$H:$J,3,FALSE),NOM_JF1,1,FALSE)),"AJOUTER L'ÉCOLE DANS LA SECTION 1",""))</f>
        <v/>
      </c>
    </row>
    <row r="158" spans="14:20" x14ac:dyDescent="0.2">
      <c r="N158" s="103" t="str">
        <f>IF(ISNA(VLOOKUP(A158,Légende!$H:$J,3,FALSE)),"",VLOOKUP(A158,Légende!$H:$J,3,FALSE))</f>
        <v/>
      </c>
      <c r="T158" s="112" t="str">
        <f>IF(ISBLANK(A158),"",IF(ISNA(VLOOKUP(VLOOKUP($A158,Légende!$H:$J,3,FALSE),NOM_JF1,1,FALSE)),"AJOUTER L'ÉCOLE DANS LA SECTION 1",""))</f>
        <v/>
      </c>
    </row>
    <row r="159" spans="14:20" x14ac:dyDescent="0.2">
      <c r="N159" s="103" t="str">
        <f>IF(ISNA(VLOOKUP(A159,Légende!$H:$J,3,FALSE)),"",VLOOKUP(A159,Légende!$H:$J,3,FALSE))</f>
        <v/>
      </c>
      <c r="T159" s="112" t="str">
        <f>IF(ISBLANK(A159),"",IF(ISNA(VLOOKUP(VLOOKUP($A159,Légende!$H:$J,3,FALSE),NOM_JF1,1,FALSE)),"AJOUTER L'ÉCOLE DANS LA SECTION 1",""))</f>
        <v/>
      </c>
    </row>
    <row r="160" spans="14:20" x14ac:dyDescent="0.2">
      <c r="N160" s="103" t="str">
        <f>IF(ISNA(VLOOKUP(A160,Légende!$H:$J,3,FALSE)),"",VLOOKUP(A160,Légende!$H:$J,3,FALSE))</f>
        <v/>
      </c>
      <c r="T160" s="112" t="str">
        <f>IF(ISBLANK(A160),"",IF(ISNA(VLOOKUP(VLOOKUP($A160,Légende!$H:$J,3,FALSE),NOM_JF1,1,FALSE)),"AJOUTER L'ÉCOLE DANS LA SECTION 1",""))</f>
        <v/>
      </c>
    </row>
  </sheetData>
  <autoFilter ref="A4:S4" xr:uid="{00000000-0009-0000-0000-000006000000}">
    <sortState xmlns:xlrd2="http://schemas.microsoft.com/office/spreadsheetml/2017/richdata2" ref="A5:Z13">
      <sortCondition ref="S4"/>
    </sortState>
  </autoFilter>
  <sortState xmlns:xlrd2="http://schemas.microsoft.com/office/spreadsheetml/2017/richdata2" ref="A5:V18">
    <sortCondition descending="1" ref="M5:M18"/>
  </sortState>
  <mergeCells count="12">
    <mergeCell ref="S1:S2"/>
    <mergeCell ref="J1:L2"/>
    <mergeCell ref="M1:M2"/>
    <mergeCell ref="P1:R2"/>
    <mergeCell ref="N1:N3"/>
    <mergeCell ref="G1:H2"/>
    <mergeCell ref="I1:I2"/>
    <mergeCell ref="B1:B2"/>
    <mergeCell ref="A1:A2"/>
    <mergeCell ref="C1:C2"/>
    <mergeCell ref="D1:E2"/>
    <mergeCell ref="F1:F2"/>
  </mergeCells>
  <phoneticPr fontId="0" type="noConversion"/>
  <conditionalFormatting sqref="A5:B12">
    <cfRule type="expression" dxfId="87" priority="7" stopIfTrue="1">
      <formula>$A5=$A$1</formula>
    </cfRule>
  </conditionalFormatting>
  <conditionalFormatting sqref="A14:B14 N14:S18">
    <cfRule type="expression" dxfId="86" priority="4" stopIfTrue="1">
      <formula>$A14=$A$1</formula>
    </cfRule>
  </conditionalFormatting>
  <conditionalFormatting sqref="A13:O13">
    <cfRule type="expression" dxfId="85" priority="26">
      <formula>$A13=$A$1</formula>
    </cfRule>
  </conditionalFormatting>
  <conditionalFormatting sqref="B15:B17">
    <cfRule type="expression" dxfId="84" priority="3">
      <formula>$A15=$A$1</formula>
    </cfRule>
  </conditionalFormatting>
  <conditionalFormatting sqref="C5:M12">
    <cfRule type="expression" dxfId="83" priority="10">
      <formula>$A5=$A$1</formula>
    </cfRule>
  </conditionalFormatting>
  <conditionalFormatting sqref="C14:M18">
    <cfRule type="expression" dxfId="82" priority="5">
      <formula>$A14=$A$1</formula>
    </cfRule>
  </conditionalFormatting>
  <conditionalFormatting sqref="N5:S12 A15:A18 B18 A19:M150 O19:S150 N19:N160">
    <cfRule type="expression" dxfId="81" priority="11" stopIfTrue="1">
      <formula>$A5=$A$1</formula>
    </cfRule>
  </conditionalFormatting>
  <conditionalFormatting sqref="P5:S12 P15:S134">
    <cfRule type="expression" dxfId="80" priority="12" stopIfTrue="1">
      <formula>$M5&lt;&gt;""</formula>
    </cfRule>
  </conditionalFormatting>
  <conditionalFormatting sqref="P13:S13">
    <cfRule type="expression" dxfId="79" priority="23" stopIfTrue="1">
      <formula>$A13=$A$1</formula>
    </cfRule>
    <cfRule type="expression" dxfId="78" priority="25" stopIfTrue="1">
      <formula>$M13&lt;&gt;""</formula>
    </cfRule>
  </conditionalFormatting>
  <conditionalFormatting sqref="P14:S14">
    <cfRule type="expression" dxfId="77" priority="6" stopIfTrue="1">
      <formula>$M14&lt;&gt;""</formula>
    </cfRule>
  </conditionalFormatting>
  <pageMargins left="0.25" right="0.25" top="0.18" bottom="0.47" header="7.0000000000000007E-2" footer="0.4921259845"/>
  <pageSetup scale="9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>
    <pageSetUpPr fitToPage="1"/>
  </sheetPr>
  <dimension ref="A1:V461"/>
  <sheetViews>
    <sheetView zoomScaleNormal="100" workbookViewId="0">
      <pane xSplit="1" ySplit="3" topLeftCell="B4" activePane="bottomRight" state="frozen"/>
      <selection activeCell="R1" sqref="R1:U2"/>
      <selection pane="topRight" activeCell="R1" sqref="R1:U2"/>
      <selection pane="bottomLeft" activeCell="R1" sqref="R1:U2"/>
      <selection pane="bottomRight" activeCell="H16" sqref="H16"/>
    </sheetView>
  </sheetViews>
  <sheetFormatPr baseColWidth="10" defaultRowHeight="15" x14ac:dyDescent="0.2"/>
  <cols>
    <col min="1" max="1" width="5" customWidth="1"/>
    <col min="2" max="2" width="31.140625" customWidth="1"/>
    <col min="3" max="12" width="5.7109375" customWidth="1"/>
    <col min="13" max="13" width="6.42578125" customWidth="1"/>
    <col min="14" max="14" width="16.28515625" style="1" customWidth="1"/>
    <col min="15" max="15" width="2.5703125" style="1" hidden="1" customWidth="1"/>
    <col min="16" max="16" width="3.85546875" customWidth="1"/>
    <col min="17" max="18" width="3.7109375" customWidth="1"/>
    <col min="19" max="19" width="4.140625" customWidth="1"/>
    <col min="20" max="20" width="0.42578125" hidden="1" customWidth="1"/>
  </cols>
  <sheetData>
    <row r="1" spans="1:22" ht="15.75" customHeight="1" thickTop="1" x14ac:dyDescent="0.2">
      <c r="A1" s="291" t="str">
        <f>IF(ISNA(VLOOKUP("x",Légende!$G$3:$I$30,2,FALSE)),"AAA",VLOOKUP("x",Légende!$G$3:$I$30,2,FALSE))</f>
        <v>AAA</v>
      </c>
      <c r="B1" s="281" t="s">
        <v>77</v>
      </c>
      <c r="C1" s="281" t="s">
        <v>9</v>
      </c>
      <c r="D1" s="275" t="s">
        <v>365</v>
      </c>
      <c r="E1" s="277"/>
      <c r="F1" s="281" t="s">
        <v>11</v>
      </c>
      <c r="G1" s="275" t="s">
        <v>386</v>
      </c>
      <c r="H1" s="277"/>
      <c r="I1" s="281" t="s">
        <v>13</v>
      </c>
      <c r="J1" s="281" t="s">
        <v>14</v>
      </c>
      <c r="K1" s="281"/>
      <c r="L1" s="281"/>
      <c r="M1" s="293">
        <f>SUM(M5:M1011)</f>
        <v>863</v>
      </c>
      <c r="N1" s="281" t="s">
        <v>42</v>
      </c>
      <c r="P1" s="275" t="s">
        <v>170</v>
      </c>
      <c r="Q1" s="276"/>
      <c r="R1" s="277"/>
      <c r="S1" s="281" t="str">
        <f>IF(COUNTIF(A5:A137,A1)=0,"",COUNTIF(A5:A137,A1))</f>
        <v/>
      </c>
    </row>
    <row r="2" spans="1:22" ht="15.75" customHeight="1" thickBot="1" x14ac:dyDescent="0.25">
      <c r="A2" s="291"/>
      <c r="B2" s="282"/>
      <c r="C2" s="286"/>
      <c r="D2" s="278"/>
      <c r="E2" s="280"/>
      <c r="F2" s="286"/>
      <c r="G2" s="278"/>
      <c r="H2" s="280"/>
      <c r="I2" s="286"/>
      <c r="J2" s="282"/>
      <c r="K2" s="282"/>
      <c r="L2" s="282"/>
      <c r="M2" s="294"/>
      <c r="N2" s="282"/>
      <c r="P2" s="278"/>
      <c r="Q2" s="279"/>
      <c r="R2" s="280"/>
      <c r="S2" s="286"/>
    </row>
    <row r="3" spans="1:22" ht="16.5" thickBot="1" x14ac:dyDescent="0.3">
      <c r="A3" s="39" t="s">
        <v>91</v>
      </c>
      <c r="B3" s="196" t="s">
        <v>0</v>
      </c>
      <c r="C3" s="197" t="s">
        <v>1</v>
      </c>
      <c r="D3" s="198" t="s">
        <v>2</v>
      </c>
      <c r="E3" s="199" t="s">
        <v>3</v>
      </c>
      <c r="F3" s="197" t="s">
        <v>1</v>
      </c>
      <c r="G3" s="198" t="s">
        <v>2</v>
      </c>
      <c r="H3" s="199" t="s">
        <v>3</v>
      </c>
      <c r="I3" s="197" t="s">
        <v>1</v>
      </c>
      <c r="J3" s="200" t="s">
        <v>1</v>
      </c>
      <c r="K3" s="198" t="s">
        <v>2</v>
      </c>
      <c r="L3" s="199" t="s">
        <v>3</v>
      </c>
      <c r="M3" s="196" t="s">
        <v>4</v>
      </c>
      <c r="N3" s="286" t="s">
        <v>42</v>
      </c>
      <c r="O3" s="15"/>
      <c r="P3" s="207" t="s">
        <v>1</v>
      </c>
      <c r="Q3" s="208" t="s">
        <v>2</v>
      </c>
      <c r="R3" s="209" t="s">
        <v>3</v>
      </c>
      <c r="S3" s="210" t="s">
        <v>4</v>
      </c>
    </row>
    <row r="4" spans="1:22" ht="15.75" x14ac:dyDescent="0.25">
      <c r="B4" s="30"/>
      <c r="C4" s="183"/>
      <c r="D4" s="31"/>
      <c r="E4" s="31"/>
      <c r="F4" s="183"/>
      <c r="G4" s="31"/>
      <c r="H4" s="31"/>
      <c r="I4" s="183"/>
      <c r="J4" s="29"/>
      <c r="K4" s="29"/>
      <c r="L4" s="29"/>
      <c r="M4" s="29"/>
      <c r="N4" s="15"/>
      <c r="O4" s="15"/>
    </row>
    <row r="5" spans="1:22" ht="15.75" x14ac:dyDescent="0.25">
      <c r="A5" s="132" t="s">
        <v>86</v>
      </c>
      <c r="B5" s="56" t="s">
        <v>399</v>
      </c>
      <c r="C5" s="180">
        <v>60</v>
      </c>
      <c r="D5" s="178"/>
      <c r="E5" s="180"/>
      <c r="F5" s="180"/>
      <c r="G5" s="178"/>
      <c r="H5" s="180"/>
      <c r="I5" s="180"/>
      <c r="J5" s="71">
        <f t="shared" ref="J5:J32" si="0">SUM(C5)+F5+I5</f>
        <v>60</v>
      </c>
      <c r="K5" s="71">
        <f t="shared" ref="K5:K32" si="1">SUM(D5)+G5</f>
        <v>0</v>
      </c>
      <c r="L5" s="71">
        <f t="shared" ref="L5:L32" si="2">SUM(E5)+H5</f>
        <v>0</v>
      </c>
      <c r="M5" s="70">
        <f t="shared" ref="M5:M32" si="3">SUM(J5)+K5+L5</f>
        <v>60</v>
      </c>
      <c r="N5" s="128" t="str">
        <f>IF(ISNA(VLOOKUP(A5,Légende!$H:$J,3,FALSE)),"",VLOOKUP(A5,Légende!$H:$J,3,FALSE))</f>
        <v>SÉM. SHERBROOKE</v>
      </c>
      <c r="O5" s="15"/>
      <c r="P5" s="39">
        <f>IF(OR($J5="",$J5=0),"",RANK($J5,$J$5:$J$111,0))</f>
        <v>1</v>
      </c>
      <c r="Q5" s="39" t="str">
        <f>IF(OR($K5="",$K5=0),"",RANK($K5,$K$5:$K$111,0))</f>
        <v/>
      </c>
      <c r="R5" s="39" t="str">
        <f>IF(OR($L5="",$L5=0),"",RANK($L5,$L$5:$L$111,0))</f>
        <v/>
      </c>
      <c r="S5" s="39">
        <f>IF(OR($M5="",$M5=0),"",RANK($M5,$M$5:$M$111,0))</f>
        <v>1</v>
      </c>
      <c r="T5" s="112" t="str">
        <f>IF(ISBLANK(A5),"",IF(ISNA(VLOOKUP(VLOOKUP($A5,Légende!$H:$J,3,FALSE),NOM_JM1,1,FALSE)),"AJOUTER L'ÉCOLE DANS LA SECTION 1",""))</f>
        <v/>
      </c>
      <c r="V5" t="str">
        <f>IF(N5=VLOOKUP(N5,Estrie!$R$24:$R$40,1,FALSE),"OK","ATTENTION")</f>
        <v>OK</v>
      </c>
    </row>
    <row r="6" spans="1:22" ht="15.75" x14ac:dyDescent="0.25">
      <c r="A6" s="33" t="s">
        <v>90</v>
      </c>
      <c r="B6" s="56" t="s">
        <v>811</v>
      </c>
      <c r="C6" s="180">
        <v>57</v>
      </c>
      <c r="D6" s="178"/>
      <c r="E6" s="180"/>
      <c r="F6" s="180"/>
      <c r="G6" s="178"/>
      <c r="H6" s="180"/>
      <c r="I6" s="180"/>
      <c r="J6" s="71">
        <f t="shared" si="0"/>
        <v>57</v>
      </c>
      <c r="K6" s="71">
        <f t="shared" si="1"/>
        <v>0</v>
      </c>
      <c r="L6" s="71">
        <f t="shared" si="2"/>
        <v>0</v>
      </c>
      <c r="M6" s="70">
        <f t="shared" si="3"/>
        <v>57</v>
      </c>
      <c r="N6" s="103" t="str">
        <f>IF(ISNA(VLOOKUP(A6,Légende!$H:$J,3,FALSE)),"",VLOOKUP(A6,Légende!$H:$J,3,FALSE))</f>
        <v>DU TRIOLET</v>
      </c>
      <c r="O6" s="15"/>
      <c r="P6" s="39">
        <f>IF(OR($J6="",$J6=0),"",RANK($J6,$J$5:$J$101,0))</f>
        <v>2</v>
      </c>
      <c r="Q6" s="39" t="str">
        <f>IF(OR($K6="",$K6=0),"",RANK($K6,$K$5:$K$101,0))</f>
        <v/>
      </c>
      <c r="R6" s="39" t="str">
        <f>IF(OR($L6="",$L6=0),"",RANK($L6,$L$5:$L$101,0))</f>
        <v/>
      </c>
      <c r="S6" s="39">
        <f>IF(OR($M6="",$M6=0),"",RANK($M6,$M$5:$M$101,0))</f>
        <v>2</v>
      </c>
      <c r="T6" s="112"/>
      <c r="V6" t="str">
        <f>IF(N6=VLOOKUP(N6,Estrie!$R$24:$R$40,1,FALSE),"OK","ATTENTION")</f>
        <v>OK</v>
      </c>
    </row>
    <row r="7" spans="1:22" ht="15.75" x14ac:dyDescent="0.25">
      <c r="A7" s="33" t="s">
        <v>88</v>
      </c>
      <c r="B7" s="56" t="s">
        <v>530</v>
      </c>
      <c r="C7" s="180">
        <v>54</v>
      </c>
      <c r="D7" s="178"/>
      <c r="E7" s="180"/>
      <c r="F7" s="180"/>
      <c r="G7" s="178"/>
      <c r="H7" s="180"/>
      <c r="I7" s="180"/>
      <c r="J7" s="71">
        <f t="shared" si="0"/>
        <v>54</v>
      </c>
      <c r="K7" s="71">
        <f t="shared" si="1"/>
        <v>0</v>
      </c>
      <c r="L7" s="71">
        <f t="shared" si="2"/>
        <v>0</v>
      </c>
      <c r="M7" s="70">
        <f t="shared" si="3"/>
        <v>54</v>
      </c>
      <c r="N7" s="103" t="str">
        <f>IF(ISNA(VLOOKUP(A7,Légende!$H:$J,3,FALSE)),"",VLOOKUP(A7,Légende!$H:$J,3,FALSE))</f>
        <v>LA MONTÉE</v>
      </c>
      <c r="O7" s="15"/>
      <c r="P7" s="39">
        <f>IF(OR($J7="",$J7=0),"",RANK($J7,$J$5:$J$127,0))</f>
        <v>3</v>
      </c>
      <c r="Q7" s="39" t="str">
        <f>IF(OR($K7="",$K7=0),"",RANK($K7,$K$5:$K$127,0))</f>
        <v/>
      </c>
      <c r="R7" s="39" t="str">
        <f>IF(OR($L7="",$L7=0),"",RANK($L7,$L$5:$L$127,0))</f>
        <v/>
      </c>
      <c r="S7" s="39">
        <f>IF(OR($M7="",$M7=0),"",RANK($M7,$M$5:$M$127,0))</f>
        <v>3</v>
      </c>
      <c r="T7" s="112" t="str">
        <f>IF(ISBLANK(A7),"",IF(ISNA(VLOOKUP(VLOOKUP($A7,Légende!$H:$J,3,FALSE),NOM_CM1,1,FALSE)),"AJOUTER L'ÉCOLE DANS LA SECTION 1",""))</f>
        <v/>
      </c>
      <c r="U7" s="112"/>
      <c r="V7" t="str">
        <f>IF(N7=VLOOKUP(N7,Estrie!$N$24:$N$40,1,FALSE),"OK","ATTENTION")</f>
        <v>OK</v>
      </c>
    </row>
    <row r="8" spans="1:22" ht="15.75" x14ac:dyDescent="0.25">
      <c r="A8" s="33" t="s">
        <v>88</v>
      </c>
      <c r="B8" s="56" t="s">
        <v>531</v>
      </c>
      <c r="C8" s="180">
        <v>51</v>
      </c>
      <c r="D8" s="178"/>
      <c r="E8" s="180"/>
      <c r="F8" s="180"/>
      <c r="G8" s="178"/>
      <c r="H8" s="180"/>
      <c r="I8" s="180"/>
      <c r="J8" s="71">
        <f t="shared" si="0"/>
        <v>51</v>
      </c>
      <c r="K8" s="71">
        <f t="shared" si="1"/>
        <v>0</v>
      </c>
      <c r="L8" s="71">
        <f t="shared" si="2"/>
        <v>0</v>
      </c>
      <c r="M8" s="70">
        <f t="shared" si="3"/>
        <v>51</v>
      </c>
      <c r="N8" s="103" t="str">
        <f>IF(ISNA(VLOOKUP(A8,Légende!$H:$J,3,FALSE)),"",VLOOKUP(A8,Légende!$H:$J,3,FALSE))</f>
        <v>LA MONTÉE</v>
      </c>
      <c r="O8" s="15"/>
      <c r="P8" s="39">
        <f>IF(OR($J8="",$J8=0),"",RANK($J8,$J$5:$J$127,0))</f>
        <v>4</v>
      </c>
      <c r="Q8" s="39" t="str">
        <f>IF(OR($K8="",$K8=0),"",RANK($K8,$K$5:$K$127,0))</f>
        <v/>
      </c>
      <c r="R8" s="39" t="str">
        <f>IF(OR($L8="",$L8=0),"",RANK($L8,$L$5:$L$127,0))</f>
        <v/>
      </c>
      <c r="S8" s="39">
        <f>IF(OR($M8="",$M8=0),"",RANK($M8,$M$5:$M$127,0))</f>
        <v>4</v>
      </c>
      <c r="T8" s="112" t="str">
        <f>IF(ISBLANK(A8),"",IF(ISNA(VLOOKUP(VLOOKUP($A8,Légende!$H:$J,3,FALSE),NOM_CM1,1,FALSE)),"AJOUTER L'ÉCOLE DANS LA SECTION 1",""))</f>
        <v/>
      </c>
      <c r="U8" s="112"/>
      <c r="V8" t="str">
        <f>IF(N8=VLOOKUP(N8,Estrie!$N$24:$N$40,1,FALSE),"OK","ATTENTION")</f>
        <v>OK</v>
      </c>
    </row>
    <row r="9" spans="1:22" ht="15.75" x14ac:dyDescent="0.25">
      <c r="A9" s="33" t="s">
        <v>90</v>
      </c>
      <c r="B9" s="55" t="s">
        <v>505</v>
      </c>
      <c r="C9" s="180">
        <v>48</v>
      </c>
      <c r="D9" s="178"/>
      <c r="E9" s="180"/>
      <c r="F9" s="180"/>
      <c r="G9" s="178"/>
      <c r="H9" s="180"/>
      <c r="I9" s="180"/>
      <c r="J9" s="71">
        <f t="shared" si="0"/>
        <v>48</v>
      </c>
      <c r="K9" s="71">
        <f t="shared" si="1"/>
        <v>0</v>
      </c>
      <c r="L9" s="71">
        <f t="shared" si="2"/>
        <v>0</v>
      </c>
      <c r="M9" s="70">
        <f t="shared" si="3"/>
        <v>48</v>
      </c>
      <c r="N9" s="103" t="str">
        <f>IF(ISNA(VLOOKUP(A9,Légende!$H:$J,3,FALSE)),"",VLOOKUP(A9,Légende!$H:$J,3,FALSE))</f>
        <v>DU TRIOLET</v>
      </c>
      <c r="O9" s="15"/>
      <c r="P9" s="39">
        <f>IF(OR($J9="",$J9=0),"",RANK($J9,$J$5:$J$101,0))</f>
        <v>5</v>
      </c>
      <c r="Q9" s="39" t="str">
        <f>IF(OR($K9="",$K9=0),"",RANK($K9,$K$5:$K$101,0))</f>
        <v/>
      </c>
      <c r="R9" s="39" t="str">
        <f>IF(OR($L9="",$L9=0),"",RANK($L9,$L$5:$L$101,0))</f>
        <v/>
      </c>
      <c r="S9" s="39">
        <f>IF(OR($M9="",$M9=0),"",RANK($M9,$M$5:$M$101,0))</f>
        <v>5</v>
      </c>
      <c r="T9" s="112"/>
      <c r="V9" t="str">
        <f>IF(N9=VLOOKUP(N9,Estrie!$R$24:$R$40,1,FALSE),"OK","ATTENTION")</f>
        <v>OK</v>
      </c>
    </row>
    <row r="10" spans="1:22" ht="15.75" x14ac:dyDescent="0.25">
      <c r="A10" s="132" t="s">
        <v>86</v>
      </c>
      <c r="B10" s="56" t="s">
        <v>544</v>
      </c>
      <c r="C10" s="180">
        <v>48</v>
      </c>
      <c r="D10" s="178"/>
      <c r="E10" s="180"/>
      <c r="F10" s="180"/>
      <c r="G10" s="178"/>
      <c r="H10" s="180"/>
      <c r="I10" s="180"/>
      <c r="J10" s="71">
        <f t="shared" si="0"/>
        <v>48</v>
      </c>
      <c r="K10" s="71">
        <f t="shared" si="1"/>
        <v>0</v>
      </c>
      <c r="L10" s="71">
        <f t="shared" si="2"/>
        <v>0</v>
      </c>
      <c r="M10" s="70">
        <f t="shared" si="3"/>
        <v>48</v>
      </c>
      <c r="N10" s="128" t="str">
        <f>IF(ISNA(VLOOKUP(A10,Légende!$H:$J,3,FALSE)),"",VLOOKUP(A10,Légende!$H:$J,3,FALSE))</f>
        <v>SÉM. SHERBROOKE</v>
      </c>
      <c r="O10" s="15"/>
      <c r="P10" s="39">
        <f>IF(OR($J10="",$J10=0),"",RANK($J10,$J$5:$J$111,0))</f>
        <v>5</v>
      </c>
      <c r="Q10" s="39" t="str">
        <f>IF(OR($K10="",$K10=0),"",RANK($K10,$K$5:$K$111,0))</f>
        <v/>
      </c>
      <c r="R10" s="39" t="str">
        <f>IF(OR($L10="",$L10=0),"",RANK($L10,$L$5:$L$111,0))</f>
        <v/>
      </c>
      <c r="S10" s="39">
        <f>IF(OR($M10="",$M10=0),"",RANK($M10,$M$5:$M$111,0))</f>
        <v>5</v>
      </c>
      <c r="T10" s="112" t="str">
        <f>IF(ISBLANK(A10),"",IF(ISNA(VLOOKUP(VLOOKUP($A10,Légende!$H:$J,3,FALSE),NOM_JM1,1,FALSE)),"AJOUTER L'ÉCOLE DANS LA SECTION 1",""))</f>
        <v/>
      </c>
      <c r="V10" t="str">
        <f>IF(N10=VLOOKUP(N10,Estrie!$R$24:$R$40,1,FALSE),"OK","ATTENTION")</f>
        <v>OK</v>
      </c>
    </row>
    <row r="11" spans="1:22" ht="15.75" x14ac:dyDescent="0.25">
      <c r="A11" s="33" t="s">
        <v>156</v>
      </c>
      <c r="B11" s="56" t="s">
        <v>499</v>
      </c>
      <c r="C11" s="180">
        <v>45</v>
      </c>
      <c r="D11" s="178"/>
      <c r="E11" s="180"/>
      <c r="F11" s="180"/>
      <c r="G11" s="178"/>
      <c r="H11" s="180"/>
      <c r="I11" s="180"/>
      <c r="J11" s="71">
        <f t="shared" si="0"/>
        <v>45</v>
      </c>
      <c r="K11" s="71">
        <f t="shared" si="1"/>
        <v>0</v>
      </c>
      <c r="L11" s="71">
        <f t="shared" si="2"/>
        <v>0</v>
      </c>
      <c r="M11" s="70">
        <f t="shared" si="3"/>
        <v>45</v>
      </c>
      <c r="N11" s="103" t="str">
        <f>IF(ISNA(VLOOKUP(A11,Légende!$H:$J,3,FALSE)),"",VLOOKUP(A11,Légende!$H:$J,3,FALSE))</f>
        <v>Mt-Ste-Anne</v>
      </c>
      <c r="O11" s="15"/>
      <c r="P11" s="39">
        <f>IF(OR($J11="",$J11=0),"",RANK($J11,$J$5:$J$124,0))</f>
        <v>7</v>
      </c>
      <c r="Q11" s="39" t="str">
        <f>IF(OR($K11="",$K11=0),"",RANK($K11,$K$5:$K$124,0))</f>
        <v/>
      </c>
      <c r="R11" s="39" t="str">
        <f>IF(OR($L11="",$L11=0),"",RANK($L11,$L$5:$L$124,0))</f>
        <v/>
      </c>
      <c r="S11" s="39">
        <f>IF(OR($M11="",$M11=0),"",RANK($M11,$M$5:$M$124,0))</f>
        <v>7</v>
      </c>
      <c r="T11" s="112"/>
      <c r="U11" s="112"/>
      <c r="V11" t="str">
        <f>IF(N11=VLOOKUP(N11,Estrie!$R$24:$R$40,1,FALSE),"OK","ATTENTION")</f>
        <v>OK</v>
      </c>
    </row>
    <row r="12" spans="1:22" ht="15.75" x14ac:dyDescent="0.25">
      <c r="A12" s="33" t="s">
        <v>90</v>
      </c>
      <c r="B12" s="56" t="s">
        <v>506</v>
      </c>
      <c r="C12" s="180">
        <v>42</v>
      </c>
      <c r="D12" s="178"/>
      <c r="E12" s="180"/>
      <c r="F12" s="180"/>
      <c r="G12" s="178"/>
      <c r="H12" s="180"/>
      <c r="I12" s="180"/>
      <c r="J12" s="71">
        <f t="shared" si="0"/>
        <v>42</v>
      </c>
      <c r="K12" s="71">
        <f t="shared" si="1"/>
        <v>0</v>
      </c>
      <c r="L12" s="71">
        <f t="shared" si="2"/>
        <v>0</v>
      </c>
      <c r="M12" s="70">
        <f t="shared" si="3"/>
        <v>42</v>
      </c>
      <c r="N12" s="103" t="str">
        <f>IF(ISNA(VLOOKUP(A12,Légende!$H:$J,3,FALSE)),"",VLOOKUP(A12,Légende!$H:$J,3,FALSE))</f>
        <v>DU TRIOLET</v>
      </c>
      <c r="O12" s="15"/>
      <c r="P12" s="39">
        <f>IF(OR($J12="",$J12=0),"",RANK($J12,$J$5:$J$101,0))</f>
        <v>8</v>
      </c>
      <c r="Q12" s="39" t="str">
        <f>IF(OR($K12="",$K12=0),"",RANK($K12,$K$5:$K$101,0))</f>
        <v/>
      </c>
      <c r="R12" s="39" t="str">
        <f>IF(OR($L12="",$L12=0),"",RANK($L12,$L$5:$L$101,0))</f>
        <v/>
      </c>
      <c r="S12" s="39">
        <f>IF(OR($M12="",$M12=0),"",RANK($M12,$M$5:$M$101,0))</f>
        <v>8</v>
      </c>
      <c r="T12" s="112"/>
      <c r="V12" t="str">
        <f>IF(N12=VLOOKUP(N12,Estrie!$R$24:$R$40,1,FALSE),"OK","ATTENTION")</f>
        <v>OK</v>
      </c>
    </row>
    <row r="13" spans="1:22" ht="16.5" thickBot="1" x14ac:dyDescent="0.3">
      <c r="A13" s="33" t="s">
        <v>156</v>
      </c>
      <c r="B13" s="68" t="s">
        <v>355</v>
      </c>
      <c r="C13" s="242">
        <v>42</v>
      </c>
      <c r="D13" s="248"/>
      <c r="E13" s="242"/>
      <c r="F13" s="242"/>
      <c r="G13" s="248"/>
      <c r="H13" s="242"/>
      <c r="I13" s="242"/>
      <c r="J13" s="246">
        <f t="shared" si="0"/>
        <v>42</v>
      </c>
      <c r="K13" s="246">
        <f t="shared" si="1"/>
        <v>0</v>
      </c>
      <c r="L13" s="246">
        <f t="shared" si="2"/>
        <v>0</v>
      </c>
      <c r="M13" s="247">
        <f t="shared" si="3"/>
        <v>42</v>
      </c>
      <c r="N13" s="103" t="str">
        <f>IF(ISNA(VLOOKUP(A13,Légende!$H:$J,3,FALSE)),"",VLOOKUP(A13,Légende!$H:$J,3,FALSE))</f>
        <v>Mt-Ste-Anne</v>
      </c>
      <c r="O13" s="15"/>
      <c r="P13" s="39">
        <f>IF(OR($J13="",$J13=0),"",RANK($J13,$J$5:$J$124,0))</f>
        <v>8</v>
      </c>
      <c r="Q13" s="39" t="str">
        <f>IF(OR($K13="",$K13=0),"",RANK($K13,$K$5:$K$124,0))</f>
        <v/>
      </c>
      <c r="R13" s="39" t="str">
        <f>IF(OR($L13="",$L13=0),"",RANK($L13,$L$5:$L$124,0))</f>
        <v/>
      </c>
      <c r="S13" s="39">
        <f>IF(OR($M13="",$M13=0),"",RANK($M13,$M$5:$M$124,0))</f>
        <v>8</v>
      </c>
      <c r="T13" s="112"/>
      <c r="U13" s="112"/>
      <c r="V13" t="str">
        <f>IF(N13=VLOOKUP(N13,Estrie!$R$24:$R$40,1,FALSE),"OK","ATTENTION")</f>
        <v>OK</v>
      </c>
    </row>
    <row r="14" spans="1:22" ht="15.75" x14ac:dyDescent="0.25">
      <c r="A14" s="33" t="s">
        <v>98</v>
      </c>
      <c r="B14" s="56" t="s">
        <v>675</v>
      </c>
      <c r="C14" s="212">
        <v>40</v>
      </c>
      <c r="D14" s="213"/>
      <c r="E14" s="212"/>
      <c r="F14" s="212"/>
      <c r="G14" s="213"/>
      <c r="H14" s="212"/>
      <c r="I14" s="212"/>
      <c r="J14" s="226">
        <f t="shared" si="0"/>
        <v>40</v>
      </c>
      <c r="K14" s="226">
        <f t="shared" si="1"/>
        <v>0</v>
      </c>
      <c r="L14" s="226">
        <f t="shared" si="2"/>
        <v>0</v>
      </c>
      <c r="M14" s="6">
        <f t="shared" si="3"/>
        <v>40</v>
      </c>
      <c r="N14" s="103" t="str">
        <f>IF(ISNA(VLOOKUP(A14,Légende!$H:$J,3,FALSE)),"",VLOOKUP(A14,Légende!$H:$J,3,FALSE))</f>
        <v>LA FRONTALIÈRE</v>
      </c>
      <c r="O14" s="15"/>
      <c r="P14" s="39">
        <f>IF(OR($J14="",$J14=0),"",RANK($J14,$J$5:$J$93,0))</f>
        <v>10</v>
      </c>
      <c r="Q14" s="39" t="str">
        <f>IF(OR($K14="",$K14=0),"",RANK($K14,$K$5:$K$93,0))</f>
        <v/>
      </c>
      <c r="R14" s="39" t="str">
        <f>IF(OR($L14="",$L14=0),"",RANK($L14,$L$5:$L$93,0))</f>
        <v/>
      </c>
      <c r="S14" s="39">
        <f>IF(OR($M14="",$M14=0),"",RANK($M14,$M$5:$M$93,0))</f>
        <v>10</v>
      </c>
      <c r="T14" s="112" t="str">
        <f>IF(ISBLANK(A14),"",IF(ISNA(VLOOKUP(VLOOKUP($A14,Légende!$H:$J,3,FALSE),NOM_CF1,1,FALSE)),"AJOUTER L'ÉCOLE DANS LA SECTION 1",""))</f>
        <v/>
      </c>
      <c r="V14" t="str">
        <f>IF(N14=VLOOKUP(N14,Estrie!$R$24:$R$40,1,FALSE),"OK","ATTENTION")</f>
        <v>OK</v>
      </c>
    </row>
    <row r="15" spans="1:22" ht="15.75" x14ac:dyDescent="0.25">
      <c r="A15" s="33" t="s">
        <v>90</v>
      </c>
      <c r="B15" s="56" t="s">
        <v>507</v>
      </c>
      <c r="C15" s="180">
        <v>36</v>
      </c>
      <c r="D15" s="178"/>
      <c r="E15" s="180"/>
      <c r="F15" s="180"/>
      <c r="G15" s="178"/>
      <c r="H15" s="180"/>
      <c r="I15" s="180"/>
      <c r="J15" s="71">
        <f t="shared" si="0"/>
        <v>36</v>
      </c>
      <c r="K15" s="71">
        <f t="shared" si="1"/>
        <v>0</v>
      </c>
      <c r="L15" s="71">
        <f t="shared" si="2"/>
        <v>0</v>
      </c>
      <c r="M15" s="70">
        <f t="shared" si="3"/>
        <v>36</v>
      </c>
      <c r="N15" s="103" t="str">
        <f>IF(ISNA(VLOOKUP(A15,Légende!$H:$J,3,FALSE)),"",VLOOKUP(A15,Légende!$H:$J,3,FALSE))</f>
        <v>DU TRIOLET</v>
      </c>
      <c r="O15" s="15"/>
      <c r="P15" s="39">
        <f>IF(OR($J15="",$J15=0),"",RANK($J15,$J$5:$J$101,0))</f>
        <v>11</v>
      </c>
      <c r="Q15" s="39" t="str">
        <f>IF(OR($K15="",$K15=0),"",RANK($K15,$K$5:$K$101,0))</f>
        <v/>
      </c>
      <c r="R15" s="39" t="str">
        <f>IF(OR($L15="",$L15=0),"",RANK($L15,$L$5:$L$101,0))</f>
        <v/>
      </c>
      <c r="S15" s="39">
        <f>IF(OR($M15="",$M15=0),"",RANK($M15,$M$5:$M$101,0))</f>
        <v>11</v>
      </c>
      <c r="T15" s="112"/>
      <c r="V15" t="str">
        <f>IF(N15=VLOOKUP(N15,Estrie!$R$24:$R$40,1,FALSE),"OK","ATTENTION")</f>
        <v>OK</v>
      </c>
    </row>
    <row r="16" spans="1:22" ht="15.75" x14ac:dyDescent="0.25">
      <c r="A16" s="33" t="s">
        <v>156</v>
      </c>
      <c r="B16" s="56" t="s">
        <v>587</v>
      </c>
      <c r="C16" s="180">
        <v>30</v>
      </c>
      <c r="D16" s="178"/>
      <c r="E16" s="180"/>
      <c r="F16" s="180"/>
      <c r="G16" s="178"/>
      <c r="H16" s="180"/>
      <c r="I16" s="180"/>
      <c r="J16" s="71">
        <f t="shared" si="0"/>
        <v>30</v>
      </c>
      <c r="K16" s="71">
        <f t="shared" si="1"/>
        <v>0</v>
      </c>
      <c r="L16" s="71">
        <f t="shared" si="2"/>
        <v>0</v>
      </c>
      <c r="M16" s="70">
        <f t="shared" si="3"/>
        <v>30</v>
      </c>
      <c r="N16" s="103" t="str">
        <f>IF(ISNA(VLOOKUP(A16,Légende!$H:$J,3,FALSE)),"",VLOOKUP(A16,Légende!$H:$J,3,FALSE))</f>
        <v>Mt-Ste-Anne</v>
      </c>
      <c r="O16" s="15"/>
      <c r="P16" s="39">
        <f>IF(OR($J16="",$J16=0),"",RANK($J16,$J$5:$J$124,0))</f>
        <v>12</v>
      </c>
      <c r="Q16" s="39" t="str">
        <f>IF(OR($K16="",$K16=0),"",RANK($K16,$K$5:$K$124,0))</f>
        <v/>
      </c>
      <c r="R16" s="39" t="str">
        <f>IF(OR($L16="",$L16=0),"",RANK($L16,$L$5:$L$124,0))</f>
        <v/>
      </c>
      <c r="S16" s="39">
        <f>IF(OR($M16="",$M16=0),"",RANK($M16,$M$5:$M$124,0))</f>
        <v>12</v>
      </c>
      <c r="T16" s="112"/>
      <c r="U16" s="112"/>
      <c r="V16" t="str">
        <f>IF(N16=VLOOKUP(N16,Estrie!$R$24:$R$40,1,FALSE),"OK","ATTENTION")</f>
        <v>OK</v>
      </c>
    </row>
    <row r="17" spans="1:22" ht="15.75" x14ac:dyDescent="0.25">
      <c r="A17" s="33" t="s">
        <v>374</v>
      </c>
      <c r="B17" s="56" t="s">
        <v>523</v>
      </c>
      <c r="C17" s="180">
        <v>29</v>
      </c>
      <c r="D17" s="178"/>
      <c r="E17" s="180"/>
      <c r="F17" s="180"/>
      <c r="G17" s="178"/>
      <c r="H17" s="180"/>
      <c r="I17" s="180"/>
      <c r="J17" s="71">
        <f t="shared" si="0"/>
        <v>29</v>
      </c>
      <c r="K17" s="71">
        <f t="shared" si="1"/>
        <v>0</v>
      </c>
      <c r="L17" s="71">
        <f t="shared" si="2"/>
        <v>0</v>
      </c>
      <c r="M17" s="70">
        <f t="shared" si="3"/>
        <v>29</v>
      </c>
      <c r="N17" s="103" t="str">
        <f>IF(ISNA(VLOOKUP(A17,Légende!$H:$J,3,FALSE)),"",VLOOKUP(A17,Légende!$H:$J,3,FALSE))</f>
        <v>MONTCALM</v>
      </c>
      <c r="O17" s="15"/>
      <c r="P17" s="39">
        <f>IF(OR($J17="",$J17=0),"",RANK($J17,$J$5:$J$87,0))</f>
        <v>13</v>
      </c>
      <c r="Q17" s="39" t="str">
        <f>IF(OR($K17="",$K17=0),"",RANK($K17,$K$5:$K$87,0))</f>
        <v/>
      </c>
      <c r="R17" s="39" t="str">
        <f>IF(OR($L17="",$L17=0),"",RANK($L17,$L$5:$L$87,0))</f>
        <v/>
      </c>
      <c r="S17" s="39">
        <f>IF(OR($M17="",$M17=0),"",RANK($M17,$M$5:$M$87,0))</f>
        <v>13</v>
      </c>
      <c r="T17" s="112" t="str">
        <f>IF(ISBLANK(A17),"",IF(ISNA(VLOOKUP(VLOOKUP($A17,Légende!$H:$J,3,FALSE),NOM_CF1,1,FALSE)),"AJOUTER L'ÉCOLE DANS LA SECTION 1",""))</f>
        <v/>
      </c>
      <c r="V17" t="str">
        <f>IF(N17=VLOOKUP(N17,Estrie!$R$24:$R$40,1,FALSE),"OK","ATTENTION")</f>
        <v>OK</v>
      </c>
    </row>
    <row r="18" spans="1:22" ht="15.75" x14ac:dyDescent="0.25">
      <c r="A18" s="33" t="s">
        <v>374</v>
      </c>
      <c r="B18" s="56" t="s">
        <v>522</v>
      </c>
      <c r="C18" s="180">
        <v>28</v>
      </c>
      <c r="D18" s="178"/>
      <c r="E18" s="180"/>
      <c r="F18" s="180"/>
      <c r="G18" s="178"/>
      <c r="H18" s="180"/>
      <c r="I18" s="180"/>
      <c r="J18" s="71">
        <f t="shared" si="0"/>
        <v>28</v>
      </c>
      <c r="K18" s="71">
        <f t="shared" si="1"/>
        <v>0</v>
      </c>
      <c r="L18" s="71">
        <f t="shared" si="2"/>
        <v>0</v>
      </c>
      <c r="M18" s="70">
        <f t="shared" si="3"/>
        <v>28</v>
      </c>
      <c r="N18" s="103" t="str">
        <f>IF(ISNA(VLOOKUP(A18,Légende!$H:$J,3,FALSE)),"",VLOOKUP(A18,Légende!$H:$J,3,FALSE))</f>
        <v>MONTCALM</v>
      </c>
      <c r="O18" s="15"/>
      <c r="P18" s="39">
        <f>IF(OR($J18="",$J18=0),"",RANK($J18,$J$5:$J$87,0))</f>
        <v>14</v>
      </c>
      <c r="Q18" s="39" t="str">
        <f>IF(OR($K18="",$K18=0),"",RANK($K18,$K$5:$K$87,0))</f>
        <v/>
      </c>
      <c r="R18" s="39" t="str">
        <f>IF(OR($L18="",$L18=0),"",RANK($L18,$L$5:$L$87,0))</f>
        <v/>
      </c>
      <c r="S18" s="39">
        <f>IF(OR($M18="",$M18=0),"",RANK($M18,$M$5:$M$87,0))</f>
        <v>14</v>
      </c>
      <c r="T18" s="112" t="str">
        <f>IF(ISBLANK(A18),"",IF(ISNA(VLOOKUP(VLOOKUP($A18,Légende!$H:$J,3,FALSE),NOM_CF1,1,FALSE)),"AJOUTER L'ÉCOLE DANS LA SECTION 1",""))</f>
        <v/>
      </c>
      <c r="V18" t="str">
        <f>IF(N18=VLOOKUP(N18,Estrie!$R$24:$R$40,1,FALSE),"OK","ATTENTION")</f>
        <v>OK</v>
      </c>
    </row>
    <row r="19" spans="1:22" ht="15.75" x14ac:dyDescent="0.25">
      <c r="A19" s="33" t="s">
        <v>156</v>
      </c>
      <c r="B19" s="56" t="s">
        <v>568</v>
      </c>
      <c r="C19" s="180">
        <v>28</v>
      </c>
      <c r="D19" s="178"/>
      <c r="E19" s="180"/>
      <c r="F19" s="180"/>
      <c r="G19" s="178"/>
      <c r="H19" s="180"/>
      <c r="I19" s="180"/>
      <c r="J19" s="71">
        <f t="shared" si="0"/>
        <v>28</v>
      </c>
      <c r="K19" s="71">
        <f t="shared" si="1"/>
        <v>0</v>
      </c>
      <c r="L19" s="71">
        <f t="shared" si="2"/>
        <v>0</v>
      </c>
      <c r="M19" s="70">
        <f t="shared" si="3"/>
        <v>28</v>
      </c>
      <c r="N19" s="103" t="str">
        <f>IF(ISNA(VLOOKUP(A19,Légende!$H:$J,3,FALSE)),"",VLOOKUP(A19,Légende!$H:$J,3,FALSE))</f>
        <v>Mt-Ste-Anne</v>
      </c>
      <c r="O19" s="15"/>
      <c r="P19" s="39">
        <f>IF(OR($J19="",$J19=0),"",RANK($J19,$J$5:$J$124,0))</f>
        <v>14</v>
      </c>
      <c r="Q19" s="39" t="str">
        <f>IF(OR($K19="",$K19=0),"",RANK($K19,$K$5:$K$124,0))</f>
        <v/>
      </c>
      <c r="R19" s="39" t="str">
        <f>IF(OR($L19="",$L19=0),"",RANK($L19,$L$5:$L$124,0))</f>
        <v/>
      </c>
      <c r="S19" s="39">
        <f>IF(OR($M19="",$M19=0),"",RANK($M19,$M$5:$M$124,0))</f>
        <v>14</v>
      </c>
      <c r="T19" s="112"/>
      <c r="U19" s="112"/>
      <c r="V19" t="str">
        <f>IF(N19=VLOOKUP(N19,Estrie!$R$24:$R$40,1,FALSE),"OK","ATTENTION")</f>
        <v>OK</v>
      </c>
    </row>
    <row r="20" spans="1:22" ht="15.75" x14ac:dyDescent="0.25">
      <c r="A20" s="132" t="s">
        <v>86</v>
      </c>
      <c r="B20" s="56" t="s">
        <v>563</v>
      </c>
      <c r="C20" s="212">
        <v>27</v>
      </c>
      <c r="D20" s="213"/>
      <c r="E20" s="212"/>
      <c r="F20" s="212"/>
      <c r="G20" s="213"/>
      <c r="H20" s="212"/>
      <c r="I20" s="212"/>
      <c r="J20" s="226">
        <f t="shared" si="0"/>
        <v>27</v>
      </c>
      <c r="K20" s="226">
        <f t="shared" si="1"/>
        <v>0</v>
      </c>
      <c r="L20" s="226">
        <f t="shared" si="2"/>
        <v>0</v>
      </c>
      <c r="M20" s="6">
        <f t="shared" si="3"/>
        <v>27</v>
      </c>
      <c r="N20" s="128" t="str">
        <f>IF(ISNA(VLOOKUP(A20,Légende!$H:$J,3,FALSE)),"",VLOOKUP(A20,Légende!$H:$J,3,FALSE))</f>
        <v>SÉM. SHERBROOKE</v>
      </c>
      <c r="O20" s="15"/>
      <c r="P20" s="39">
        <f>IF(OR($J20="",$J20=0),"",RANK($J20,$J$5:$J$111,0))</f>
        <v>16</v>
      </c>
      <c r="Q20" s="39" t="str">
        <f>IF(OR($K20="",$K20=0),"",RANK($K20,$K$5:$K$111,0))</f>
        <v/>
      </c>
      <c r="R20" s="39" t="str">
        <f>IF(OR($L20="",$L20=0),"",RANK($L20,$L$5:$L$111,0))</f>
        <v/>
      </c>
      <c r="S20" s="39">
        <f>IF(OR($M20="",$M20=0),"",RANK($M20,$M$5:$M$111,0))</f>
        <v>16</v>
      </c>
      <c r="T20" s="112" t="str">
        <f>IF(ISBLANK(A20),"",IF(ISNA(VLOOKUP(VLOOKUP($A20,Légende!$H:$J,3,FALSE),NOM_JM1,1,FALSE)),"AJOUTER L'ÉCOLE DANS LA SECTION 1",""))</f>
        <v/>
      </c>
      <c r="V20" t="str">
        <f>IF(N20=VLOOKUP(N20,Estrie!$R$24:$R$40,1,FALSE),"OK","ATTENTION")</f>
        <v>OK</v>
      </c>
    </row>
    <row r="21" spans="1:22" ht="15.75" x14ac:dyDescent="0.25">
      <c r="A21" s="33" t="s">
        <v>374</v>
      </c>
      <c r="B21" s="56" t="s">
        <v>525</v>
      </c>
      <c r="C21" s="180">
        <v>27</v>
      </c>
      <c r="D21" s="178"/>
      <c r="E21" s="180"/>
      <c r="F21" s="180"/>
      <c r="G21" s="178"/>
      <c r="H21" s="180"/>
      <c r="I21" s="180"/>
      <c r="J21" s="71">
        <f t="shared" si="0"/>
        <v>27</v>
      </c>
      <c r="K21" s="71">
        <f t="shared" si="1"/>
        <v>0</v>
      </c>
      <c r="L21" s="71">
        <f t="shared" si="2"/>
        <v>0</v>
      </c>
      <c r="M21" s="70">
        <f t="shared" si="3"/>
        <v>27</v>
      </c>
      <c r="N21" s="103" t="str">
        <f>IF(ISNA(VLOOKUP(A21,Légende!$H:$J,3,FALSE)),"",VLOOKUP(A21,Légende!$H:$J,3,FALSE))</f>
        <v>MONTCALM</v>
      </c>
      <c r="O21" s="15"/>
      <c r="P21" s="39">
        <f>IF(OR($J21="",$J21=0),"",RANK($J21,$J$5:$J$87,0))</f>
        <v>16</v>
      </c>
      <c r="Q21" s="39" t="str">
        <f>IF(OR($K21="",$K21=0),"",RANK($K21,$K$5:$K$87,0))</f>
        <v/>
      </c>
      <c r="R21" s="39" t="str">
        <f>IF(OR($L21="",$L21=0),"",RANK($L21,$L$5:$L$87,0))</f>
        <v/>
      </c>
      <c r="S21" s="39">
        <f>IF(OR($M21="",$M21=0),"",RANK($M21,$M$5:$M$87,0))</f>
        <v>16</v>
      </c>
      <c r="T21" s="112" t="str">
        <f>IF(ISBLANK(A21),"",IF(ISNA(VLOOKUP(VLOOKUP($A21,Légende!$H:$J,3,FALSE),NOM_CF1,1,FALSE)),"AJOUTER L'ÉCOLE DANS LA SECTION 1",""))</f>
        <v/>
      </c>
      <c r="V21" t="str">
        <f>IF(N21=VLOOKUP(N21,Estrie!$R$24:$R$40,1,FALSE),"OK","ATTENTION")</f>
        <v>OK</v>
      </c>
    </row>
    <row r="22" spans="1:22" ht="15.75" x14ac:dyDescent="0.25">
      <c r="A22" s="33" t="s">
        <v>88</v>
      </c>
      <c r="B22" s="56" t="s">
        <v>639</v>
      </c>
      <c r="C22" s="180">
        <v>26</v>
      </c>
      <c r="D22" s="178"/>
      <c r="E22" s="180"/>
      <c r="F22" s="180"/>
      <c r="G22" s="178"/>
      <c r="H22" s="180"/>
      <c r="I22" s="180"/>
      <c r="J22" s="71">
        <f t="shared" si="0"/>
        <v>26</v>
      </c>
      <c r="K22" s="71">
        <f t="shared" si="1"/>
        <v>0</v>
      </c>
      <c r="L22" s="71">
        <f t="shared" si="2"/>
        <v>0</v>
      </c>
      <c r="M22" s="70">
        <f t="shared" si="3"/>
        <v>26</v>
      </c>
      <c r="N22" s="103" t="str">
        <f>IF(ISNA(VLOOKUP(A22,Légende!$H:$J,3,FALSE)),"",VLOOKUP(A22,Légende!$H:$J,3,FALSE))</f>
        <v>LA MONTÉE</v>
      </c>
      <c r="O22" s="15"/>
      <c r="P22" s="39">
        <f>IF(OR($J22="",$J22=0),"",RANK($J22,$J$5:$J$127,0))</f>
        <v>18</v>
      </c>
      <c r="Q22" s="39" t="str">
        <f>IF(OR($K22="",$K22=0),"",RANK($K22,$K$5:$K$127,0))</f>
        <v/>
      </c>
      <c r="R22" s="39" t="str">
        <f>IF(OR($L22="",$L22=0),"",RANK($L22,$L$5:$L$127,0))</f>
        <v/>
      </c>
      <c r="S22" s="39">
        <f>IF(OR($M22="",$M22=0),"",RANK($M22,$M$5:$M$127,0))</f>
        <v>18</v>
      </c>
      <c r="T22" s="112" t="str">
        <f>IF(ISBLANK(A22),"",IF(ISNA(VLOOKUP(VLOOKUP($A22,Légende!$H:$J,3,FALSE),NOM_CM1,1,FALSE)),"AJOUTER L'ÉCOLE DANS LA SECTION 1",""))</f>
        <v/>
      </c>
      <c r="U22" s="112"/>
      <c r="V22" t="str">
        <f>IF(N22=VLOOKUP(N22,Estrie!$N$24:$N$40,1,FALSE),"OK","ATTENTION")</f>
        <v>OK</v>
      </c>
    </row>
    <row r="23" spans="1:22" ht="15.75" x14ac:dyDescent="0.25">
      <c r="A23" s="33" t="s">
        <v>156</v>
      </c>
      <c r="B23" s="56" t="s">
        <v>588</v>
      </c>
      <c r="C23" s="180">
        <v>26</v>
      </c>
      <c r="D23" s="178"/>
      <c r="E23" s="180"/>
      <c r="F23" s="180"/>
      <c r="G23" s="178"/>
      <c r="H23" s="180"/>
      <c r="I23" s="180"/>
      <c r="J23" s="71">
        <f t="shared" si="0"/>
        <v>26</v>
      </c>
      <c r="K23" s="71">
        <f t="shared" si="1"/>
        <v>0</v>
      </c>
      <c r="L23" s="71">
        <f t="shared" si="2"/>
        <v>0</v>
      </c>
      <c r="M23" s="70">
        <f t="shared" si="3"/>
        <v>26</v>
      </c>
      <c r="N23" s="103" t="str">
        <f>IF(ISNA(VLOOKUP(A23,Légende!$H:$J,3,FALSE)),"",VLOOKUP(A23,Légende!$H:$J,3,FALSE))</f>
        <v>Mt-Ste-Anne</v>
      </c>
      <c r="O23" s="15"/>
      <c r="P23" s="39">
        <f>IF(OR($J23="",$J23=0),"",RANK($J23,$J$5:$J$124,0))</f>
        <v>18</v>
      </c>
      <c r="Q23" s="39" t="str">
        <f>IF(OR($K23="",$K23=0),"",RANK($K23,$K$5:$K$124,0))</f>
        <v/>
      </c>
      <c r="R23" s="39" t="str">
        <f>IF(OR($L23="",$L23=0),"",RANK($L23,$L$5:$L$124,0))</f>
        <v/>
      </c>
      <c r="S23" s="39">
        <f>IF(OR($M23="",$M23=0),"",RANK($M23,$M$5:$M$124,0))</f>
        <v>18</v>
      </c>
      <c r="T23" s="112"/>
      <c r="U23" s="112"/>
      <c r="V23" t="str">
        <f>IF(N23=VLOOKUP(N23,Estrie!$R$24:$R$40,1,FALSE),"OK","ATTENTION")</f>
        <v>OK</v>
      </c>
    </row>
    <row r="24" spans="1:22" ht="15.75" x14ac:dyDescent="0.25">
      <c r="A24" s="132" t="s">
        <v>86</v>
      </c>
      <c r="B24" s="56" t="s">
        <v>550</v>
      </c>
      <c r="C24" s="180">
        <v>25</v>
      </c>
      <c r="D24" s="178"/>
      <c r="E24" s="180"/>
      <c r="F24" s="180"/>
      <c r="G24" s="178"/>
      <c r="H24" s="180"/>
      <c r="I24" s="180"/>
      <c r="J24" s="71">
        <f t="shared" si="0"/>
        <v>25</v>
      </c>
      <c r="K24" s="71">
        <f t="shared" si="1"/>
        <v>0</v>
      </c>
      <c r="L24" s="71">
        <f t="shared" si="2"/>
        <v>0</v>
      </c>
      <c r="M24" s="70">
        <f t="shared" si="3"/>
        <v>25</v>
      </c>
      <c r="N24" s="128" t="str">
        <f>IF(ISNA(VLOOKUP(A24,Légende!$H:$J,3,FALSE)),"",VLOOKUP(A24,Légende!$H:$J,3,FALSE))</f>
        <v>SÉM. SHERBROOKE</v>
      </c>
      <c r="O24" s="15"/>
      <c r="P24" s="39">
        <f>IF(OR($J24="",$J24=0),"",RANK($J24,$J$5:$J$111,0))</f>
        <v>20</v>
      </c>
      <c r="Q24" s="39" t="str">
        <f>IF(OR($K24="",$K24=0),"",RANK($K24,$K$5:$K$111,0))</f>
        <v/>
      </c>
      <c r="R24" s="39" t="str">
        <f>IF(OR($L24="",$L24=0),"",RANK($L24,$L$5:$L$111,0))</f>
        <v/>
      </c>
      <c r="S24" s="39">
        <f>IF(OR($M24="",$M24=0),"",RANK($M24,$M$5:$M$111,0))</f>
        <v>20</v>
      </c>
      <c r="T24" s="112" t="str">
        <f>IF(ISBLANK(A24),"",IF(ISNA(VLOOKUP(VLOOKUP($A24,Légende!$H:$J,3,FALSE),NOM_JM1,1,FALSE)),"AJOUTER L'ÉCOLE DANS LA SECTION 1",""))</f>
        <v/>
      </c>
      <c r="V24" t="str">
        <f>IF(N24=VLOOKUP(N24,Estrie!$R$24:$R$40,1,FALSE),"OK","ATTENTION")</f>
        <v>OK</v>
      </c>
    </row>
    <row r="25" spans="1:22" ht="15.75" x14ac:dyDescent="0.25">
      <c r="A25" s="33" t="s">
        <v>88</v>
      </c>
      <c r="B25" s="56" t="s">
        <v>533</v>
      </c>
      <c r="C25" s="180">
        <v>25</v>
      </c>
      <c r="D25" s="178"/>
      <c r="E25" s="180"/>
      <c r="F25" s="180"/>
      <c r="G25" s="178"/>
      <c r="H25" s="180"/>
      <c r="I25" s="180"/>
      <c r="J25" s="71">
        <f t="shared" si="0"/>
        <v>25</v>
      </c>
      <c r="K25" s="71">
        <f t="shared" si="1"/>
        <v>0</v>
      </c>
      <c r="L25" s="71">
        <f t="shared" si="2"/>
        <v>0</v>
      </c>
      <c r="M25" s="70">
        <f t="shared" si="3"/>
        <v>25</v>
      </c>
      <c r="N25" s="103" t="str">
        <f>IF(ISNA(VLOOKUP(A25,Légende!$H:$J,3,FALSE)),"",VLOOKUP(A25,Légende!$H:$J,3,FALSE))</f>
        <v>LA MONTÉE</v>
      </c>
      <c r="O25" s="15"/>
      <c r="P25" s="39">
        <f>IF(OR($J25="",$J25=0),"",RANK($J25,$J$5:$J$127,0))</f>
        <v>20</v>
      </c>
      <c r="Q25" s="39" t="str">
        <f>IF(OR($K25="",$K25=0),"",RANK($K25,$K$5:$K$127,0))</f>
        <v/>
      </c>
      <c r="R25" s="39" t="str">
        <f>IF(OR($L25="",$L25=0),"",RANK($L25,$L$5:$L$127,0))</f>
        <v/>
      </c>
      <c r="S25" s="39">
        <f>IF(OR($M25="",$M25=0),"",RANK($M25,$M$5:$M$127,0))</f>
        <v>20</v>
      </c>
      <c r="T25" s="112" t="str">
        <f>IF(ISBLANK(A25),"",IF(ISNA(VLOOKUP(VLOOKUP($A25,Légende!$H:$J,3,FALSE),NOM_CM1,1,FALSE)),"AJOUTER L'ÉCOLE DANS LA SECTION 1",""))</f>
        <v/>
      </c>
      <c r="U25" s="112"/>
      <c r="V25" t="str">
        <f>IF(N25=VLOOKUP(N25,Estrie!$N$24:$N$40,1,FALSE),"OK","ATTENTION")</f>
        <v>OK</v>
      </c>
    </row>
    <row r="26" spans="1:22" ht="15.75" x14ac:dyDescent="0.25">
      <c r="A26" s="132" t="s">
        <v>86</v>
      </c>
      <c r="B26" s="55" t="s">
        <v>549</v>
      </c>
      <c r="C26" s="180">
        <v>24</v>
      </c>
      <c r="D26" s="99"/>
      <c r="E26" s="101"/>
      <c r="F26" s="180"/>
      <c r="G26" s="100"/>
      <c r="H26" s="180"/>
      <c r="I26" s="180"/>
      <c r="J26" s="71">
        <f t="shared" si="0"/>
        <v>24</v>
      </c>
      <c r="K26" s="71">
        <f t="shared" si="1"/>
        <v>0</v>
      </c>
      <c r="L26" s="71">
        <f t="shared" si="2"/>
        <v>0</v>
      </c>
      <c r="M26" s="70">
        <f t="shared" si="3"/>
        <v>24</v>
      </c>
      <c r="N26" s="128" t="str">
        <f>IF(ISNA(VLOOKUP(A26,Légende!$H:$J,3,FALSE)),"",VLOOKUP(A26,Légende!$H:$J,3,FALSE))</f>
        <v>SÉM. SHERBROOKE</v>
      </c>
      <c r="O26" s="15"/>
      <c r="P26" s="39">
        <f>IF(OR($J26="",$J26=0),"",RANK($J26,$J$5:$J$111,0))</f>
        <v>22</v>
      </c>
      <c r="Q26" s="39" t="str">
        <f>IF(OR($K26="",$K26=0),"",RANK($K26,$K$5:$K$111,0))</f>
        <v/>
      </c>
      <c r="R26" s="39" t="str">
        <f>IF(OR($L26="",$L26=0),"",RANK($L26,$L$5:$L$111,0))</f>
        <v/>
      </c>
      <c r="S26" s="39">
        <f>IF(OR($M26="",$M26=0),"",RANK($M26,$M$5:$M$111,0))</f>
        <v>22</v>
      </c>
      <c r="T26" s="112" t="str">
        <f>IF(ISBLANK(A26),"",IF(ISNA(VLOOKUP(VLOOKUP($A26,Légende!$H:$J,3,FALSE),NOM_JM1,1,FALSE)),"AJOUTER L'ÉCOLE DANS LA SECTION 1",""))</f>
        <v/>
      </c>
      <c r="V26" t="str">
        <f>IF(N26=VLOOKUP(N26,Estrie!$R$24:$R$40,1,FALSE),"OK","ATTENTION")</f>
        <v>OK</v>
      </c>
    </row>
    <row r="27" spans="1:22" ht="15.75" x14ac:dyDescent="0.25">
      <c r="A27" s="33" t="s">
        <v>149</v>
      </c>
      <c r="B27" s="56" t="s">
        <v>653</v>
      </c>
      <c r="C27" s="180">
        <v>23</v>
      </c>
      <c r="D27" s="99"/>
      <c r="E27" s="101"/>
      <c r="F27" s="180"/>
      <c r="G27" s="100"/>
      <c r="H27" s="180"/>
      <c r="I27" s="180"/>
      <c r="J27" s="71">
        <f t="shared" si="0"/>
        <v>23</v>
      </c>
      <c r="K27" s="71">
        <f t="shared" si="1"/>
        <v>0</v>
      </c>
      <c r="L27" s="71">
        <f t="shared" si="2"/>
        <v>0</v>
      </c>
      <c r="M27" s="70">
        <f t="shared" si="3"/>
        <v>23</v>
      </c>
      <c r="N27" s="103" t="str">
        <f>IF(ISNA(VLOOKUP(A27,Légende!$H:$J,3,FALSE)),"",VLOOKUP(A27,Légende!$H:$J,3,FALSE))</f>
        <v>DU TOURNESOL</v>
      </c>
      <c r="O27" s="15"/>
      <c r="P27" s="39">
        <f>IF(OR($J27="",$J27=0),"",RANK($J27,$J$5:$J$116,0))</f>
        <v>23</v>
      </c>
      <c r="Q27" s="39" t="str">
        <f>IF(OR($K27="",$K27=0),"",RANK($K27,$K$5:$K$116,0))</f>
        <v/>
      </c>
      <c r="R27" s="39" t="str">
        <f>IF(OR($L27="",$L27=0),"",RANK($L27,$L$5:$L$116,0))</f>
        <v/>
      </c>
      <c r="S27" s="39">
        <f>IF(OR($M27="",$M27=0),"",RANK($M27,$M$5:$M$116,0))</f>
        <v>23</v>
      </c>
      <c r="T27" s="112" t="str">
        <f>IF(ISBLANK(A27),"",IF(ISNA(VLOOKUP(VLOOKUP($A27,Légende!$H:$J,3,FALSE),NOM_CM1,1,FALSE)),"AJOUTER L'ÉCOLE DANS LA SECTION 1",""))</f>
        <v/>
      </c>
      <c r="U27" s="112"/>
      <c r="V27" t="str">
        <f>IF(N27=VLOOKUP(N27,Estrie!$R$24:$R$40,1,FALSE),"OK","ATTENTION")</f>
        <v>OK</v>
      </c>
    </row>
    <row r="28" spans="1:22" ht="15.75" x14ac:dyDescent="0.25">
      <c r="A28" s="33" t="s">
        <v>374</v>
      </c>
      <c r="B28" s="56" t="s">
        <v>524</v>
      </c>
      <c r="C28" s="180">
        <v>22</v>
      </c>
      <c r="D28" s="99"/>
      <c r="E28" s="101"/>
      <c r="F28" s="180"/>
      <c r="G28" s="100"/>
      <c r="H28" s="180"/>
      <c r="I28" s="180"/>
      <c r="J28" s="71">
        <f t="shared" si="0"/>
        <v>22</v>
      </c>
      <c r="K28" s="71">
        <f t="shared" si="1"/>
        <v>0</v>
      </c>
      <c r="L28" s="71">
        <f t="shared" si="2"/>
        <v>0</v>
      </c>
      <c r="M28" s="70">
        <f t="shared" si="3"/>
        <v>22</v>
      </c>
      <c r="N28" s="103" t="str">
        <f>IF(ISNA(VLOOKUP(A28,Légende!$H:$J,3,FALSE)),"",VLOOKUP(A28,Légende!$H:$J,3,FALSE))</f>
        <v>MONTCALM</v>
      </c>
      <c r="O28" s="15"/>
      <c r="P28" s="39">
        <f>IF(OR($J28="",$J28=0),"",RANK($J28,$J$5:$J$87,0))</f>
        <v>24</v>
      </c>
      <c r="Q28" s="39" t="str">
        <f>IF(OR($K28="",$K28=0),"",RANK($K28,$K$5:$K$87,0))</f>
        <v/>
      </c>
      <c r="R28" s="39" t="str">
        <f>IF(OR($L28="",$L28=0),"",RANK($L28,$L$5:$L$87,0))</f>
        <v/>
      </c>
      <c r="S28" s="39">
        <f>IF(OR($M28="",$M28=0),"",RANK($M28,$M$5:$M$87,0))</f>
        <v>24</v>
      </c>
      <c r="T28" s="112" t="str">
        <f>IF(ISBLANK(A28),"",IF(ISNA(VLOOKUP(VLOOKUP($A28,Légende!$H:$J,3,FALSE),NOM_CF1,1,FALSE)),"AJOUTER L'ÉCOLE DANS LA SECTION 1",""))</f>
        <v/>
      </c>
      <c r="V28" t="str">
        <f>IF(N28=VLOOKUP(N28,Estrie!$R$24:$R$40,1,FALSE),"OK","ATTENTION")</f>
        <v>OK</v>
      </c>
    </row>
    <row r="29" spans="1:22" ht="15.75" x14ac:dyDescent="0.25">
      <c r="A29" s="132" t="s">
        <v>86</v>
      </c>
      <c r="B29" s="56" t="s">
        <v>612</v>
      </c>
      <c r="C29" s="180"/>
      <c r="D29" s="99"/>
      <c r="E29" s="101"/>
      <c r="F29" s="180"/>
      <c r="G29" s="100"/>
      <c r="H29" s="180"/>
      <c r="I29" s="180"/>
      <c r="J29" s="71">
        <f t="shared" si="0"/>
        <v>0</v>
      </c>
      <c r="K29" s="71">
        <f t="shared" si="1"/>
        <v>0</v>
      </c>
      <c r="L29" s="71">
        <f t="shared" si="2"/>
        <v>0</v>
      </c>
      <c r="M29" s="70">
        <f t="shared" si="3"/>
        <v>0</v>
      </c>
      <c r="N29" s="128" t="str">
        <f>IF(ISNA(VLOOKUP(A29,Légende!$H:$J,3,FALSE)),"",VLOOKUP(A29,Légende!$H:$J,3,FALSE))</f>
        <v>SÉM. SHERBROOKE</v>
      </c>
      <c r="O29" s="15"/>
      <c r="P29" s="39" t="str">
        <f>IF(OR($J29="",$J29=0),"",RANK($J29,$J$5:$J$111,0))</f>
        <v/>
      </c>
      <c r="Q29" s="39" t="str">
        <f>IF(OR($K29="",$K29=0),"",RANK($K29,$K$5:$K$111,0))</f>
        <v/>
      </c>
      <c r="R29" s="39" t="str">
        <f>IF(OR($L29="",$L29=0),"",RANK($L29,$L$5:$L$111,0))</f>
        <v/>
      </c>
      <c r="S29" s="39" t="str">
        <f>IF(OR($M29="",$M29=0),"",RANK($M29,$M$5:$M$111,0))</f>
        <v/>
      </c>
      <c r="T29" s="112" t="str">
        <f>IF(ISBLANK(A29),"",IF(ISNA(VLOOKUP(VLOOKUP($A29,Légende!$H:$J,3,FALSE),NOM_JM1,1,FALSE)),"AJOUTER L'ÉCOLE DANS LA SECTION 1",""))</f>
        <v/>
      </c>
      <c r="V29" t="str">
        <f>IF(N29=VLOOKUP(N29,Estrie!$R$24:$R$40,1,FALSE),"OK","ATTENTION")</f>
        <v>OK</v>
      </c>
    </row>
    <row r="30" spans="1:22" ht="15.75" x14ac:dyDescent="0.25">
      <c r="A30" s="33" t="s">
        <v>137</v>
      </c>
      <c r="B30" s="56" t="s">
        <v>805</v>
      </c>
      <c r="C30" s="180"/>
      <c r="D30" s="99"/>
      <c r="E30" s="101"/>
      <c r="F30" s="180"/>
      <c r="G30" s="100"/>
      <c r="H30" s="180"/>
      <c r="I30" s="180"/>
      <c r="J30" s="71">
        <f t="shared" si="0"/>
        <v>0</v>
      </c>
      <c r="K30" s="71">
        <f t="shared" si="1"/>
        <v>0</v>
      </c>
      <c r="L30" s="71">
        <f t="shared" si="2"/>
        <v>0</v>
      </c>
      <c r="M30" s="70">
        <f t="shared" si="3"/>
        <v>0</v>
      </c>
      <c r="N30" s="103" t="str">
        <f>IF(ISNA(VLOOKUP(A30,Légende!$H:$J,3,FALSE)),"",VLOOKUP(A30,Légende!$H:$J,3,FALSE))</f>
        <v>ESCALE</v>
      </c>
      <c r="O30" s="15"/>
      <c r="P30" s="39" t="str">
        <f>IF(OR($J30="",$J30=0),"",RANK($J30,$J$5:$J$129,0))</f>
        <v/>
      </c>
      <c r="Q30" s="39" t="str">
        <f>IF(OR($K30="",$K30=0),"",RANK($K30,$K$5:$K$129,0))</f>
        <v/>
      </c>
      <c r="R30" s="39" t="str">
        <f>IF(OR($L30="",$L30=0),"",RANK($L30,$L$5:$L$129,0))</f>
        <v/>
      </c>
      <c r="S30" s="39" t="str">
        <f>IF(OR($M30="",$M30=0),"",RANK($M30,$M$5:$M$129,0))</f>
        <v/>
      </c>
      <c r="T30" s="112" t="str">
        <f>IF(ISBLANK(A30),"",IF(ISNA(VLOOKUP(VLOOKUP($A30,Légende!$H:$J,3,FALSE),NOM_CM1,1,FALSE)),"AJOUTER L'ÉCOLE DANS LA SECTION 1",""))</f>
        <v>AJOUTER L'ÉCOLE DANS LA SECTION 1</v>
      </c>
      <c r="U30" s="112"/>
      <c r="V30" t="e">
        <f>IF(N30=VLOOKUP(N30,Estrie!$N$24:$N$40,1,FALSE),"OK","ATTENTION")</f>
        <v>#N/A</v>
      </c>
    </row>
    <row r="31" spans="1:22" ht="15.75" x14ac:dyDescent="0.25">
      <c r="A31" s="33" t="s">
        <v>137</v>
      </c>
      <c r="B31" s="55" t="s">
        <v>621</v>
      </c>
      <c r="C31" s="180"/>
      <c r="D31" s="99"/>
      <c r="E31" s="101"/>
      <c r="F31" s="180"/>
      <c r="G31" s="100"/>
      <c r="H31" s="180"/>
      <c r="I31" s="180"/>
      <c r="J31" s="71">
        <f t="shared" si="0"/>
        <v>0</v>
      </c>
      <c r="K31" s="71">
        <f t="shared" si="1"/>
        <v>0</v>
      </c>
      <c r="L31" s="71">
        <f t="shared" si="2"/>
        <v>0</v>
      </c>
      <c r="M31" s="70">
        <f t="shared" si="3"/>
        <v>0</v>
      </c>
      <c r="N31" s="103" t="str">
        <f>IF(ISNA(VLOOKUP(A31,Légende!$H:$J,3,FALSE)),"",VLOOKUP(A31,Légende!$H:$J,3,FALSE))</f>
        <v>ESCALE</v>
      </c>
      <c r="O31" s="15"/>
      <c r="P31" s="39" t="str">
        <f>IF(OR($J31="",$J31=0),"",RANK($J31,$J$5:$J$129,0))</f>
        <v/>
      </c>
      <c r="Q31" s="39" t="str">
        <f>IF(OR($K31="",$K31=0),"",RANK($K31,$K$5:$K$129,0))</f>
        <v/>
      </c>
      <c r="R31" s="39" t="str">
        <f>IF(OR($L31="",$L31=0),"",RANK($L31,$L$5:$L$129,0))</f>
        <v/>
      </c>
      <c r="S31" s="39" t="str">
        <f>IF(OR($M31="",$M31=0),"",RANK($M31,$M$5:$M$129,0))</f>
        <v/>
      </c>
      <c r="T31" s="112" t="str">
        <f>IF(ISBLANK(A31),"",IF(ISNA(VLOOKUP(VLOOKUP($A31,Légende!$H:$J,3,FALSE),NOM_CM1,1,FALSE)),"AJOUTER L'ÉCOLE DANS LA SECTION 1",""))</f>
        <v>AJOUTER L'ÉCOLE DANS LA SECTION 1</v>
      </c>
      <c r="U31" s="112"/>
      <c r="V31" t="e">
        <f>IF(N31=VLOOKUP(N31,Estrie!$N$24:$N$40,1,FALSE),"OK","ATTENTION")</f>
        <v>#N/A</v>
      </c>
    </row>
    <row r="32" spans="1:22" ht="15.75" x14ac:dyDescent="0.25">
      <c r="A32" s="33" t="s">
        <v>23</v>
      </c>
      <c r="B32" s="56" t="s">
        <v>503</v>
      </c>
      <c r="C32" s="180"/>
      <c r="D32" s="178"/>
      <c r="E32" s="180"/>
      <c r="F32" s="180"/>
      <c r="G32" s="178"/>
      <c r="H32" s="180"/>
      <c r="I32" s="180"/>
      <c r="J32" s="71">
        <f t="shared" si="0"/>
        <v>0</v>
      </c>
      <c r="K32" s="71">
        <f t="shared" si="1"/>
        <v>0</v>
      </c>
      <c r="L32" s="71">
        <f t="shared" si="2"/>
        <v>0</v>
      </c>
      <c r="M32" s="70">
        <f t="shared" si="3"/>
        <v>0</v>
      </c>
      <c r="N32" s="103" t="str">
        <f>IF(ISNA(VLOOKUP(A32,Légende!$H:$J,3,FALSE)),"",VLOOKUP(A32,Légende!$H:$J,3,FALSE))</f>
        <v>DU PHARE</v>
      </c>
      <c r="O32" s="15"/>
      <c r="P32" s="39" t="str">
        <f>IF(OR($J32="",$J32=0),"",RANK($J32,$J$5:$J$135,0))</f>
        <v/>
      </c>
      <c r="Q32" s="39" t="str">
        <f>IF(OR($K32="",$K32=0),"",RANK($K32,$K$5:$K$135,0))</f>
        <v/>
      </c>
      <c r="R32" s="39" t="str">
        <f>IF(OR($L32="",$L32=0),"",RANK($L32,$L$5:$L$135,0))</f>
        <v/>
      </c>
      <c r="S32" s="39" t="str">
        <f>IF(OR($M32="",$M32=0),"",RANK($M32,$M$5:$M$135,0))</f>
        <v/>
      </c>
      <c r="T32" s="112"/>
      <c r="V32" t="e">
        <f>IF(N32=VLOOKUP(N32,Estrie!$R$24:$R$40,1,FALSE),"OK","ATTENTION")</f>
        <v>#N/A</v>
      </c>
    </row>
    <row r="33" spans="2:20" ht="15.75" x14ac:dyDescent="0.25">
      <c r="B33" s="45"/>
      <c r="C33" s="2"/>
      <c r="D33" s="2"/>
      <c r="E33" s="2"/>
      <c r="F33" s="2"/>
      <c r="G33" s="2"/>
      <c r="H33" s="2"/>
      <c r="I33" s="2"/>
      <c r="J33" s="18"/>
      <c r="K33" s="18"/>
      <c r="L33" s="18"/>
      <c r="M33" s="18"/>
      <c r="N33" s="128" t="str">
        <f>IF(ISNA(VLOOKUP(A33,Légende!$H:$J,3,FALSE)),"",VLOOKUP(A33,Légende!$H:$J,3,FALSE))</f>
        <v/>
      </c>
      <c r="P33" s="39" t="str">
        <f t="shared" ref="P33:P64" si="4">IF(OR($J33="",$J33=0),"",RANK($J33,$J$5:$J$111,0))</f>
        <v/>
      </c>
      <c r="Q33" s="39" t="str">
        <f t="shared" ref="Q33:Q64" si="5">IF(OR($K33="",$K33=0),"",RANK($K33,$K$5:$K$111,0))</f>
        <v/>
      </c>
      <c r="R33" s="39" t="str">
        <f t="shared" ref="R33:R64" si="6">IF(OR($L33="",$L33=0),"",RANK($L33,$L$5:$L$111,0))</f>
        <v/>
      </c>
      <c r="S33" s="39" t="str">
        <f t="shared" ref="S33:S64" si="7">IF(OR($M33="",$M33=0),"",RANK($M33,$M$5:$M$111,0))</f>
        <v/>
      </c>
      <c r="T33" s="112" t="str">
        <f>IF(ISBLANK(A33),"",IF(ISNA(VLOOKUP(VLOOKUP($A33,Légende!$H:$J,3,FALSE),NOM_JM1,1,FALSE)),"AJOUTER L'ÉCOLE DANS LA SECTION 1",""))</f>
        <v/>
      </c>
    </row>
    <row r="34" spans="2:20" ht="15.75" x14ac:dyDescent="0.25">
      <c r="B34" s="45"/>
      <c r="C34" s="2"/>
      <c r="D34" s="2"/>
      <c r="E34" s="2"/>
      <c r="F34" s="2"/>
      <c r="G34" s="2"/>
      <c r="H34" s="2"/>
      <c r="I34" s="2"/>
      <c r="J34" s="18"/>
      <c r="K34" s="18"/>
      <c r="L34" s="18"/>
      <c r="M34" s="18"/>
      <c r="N34" s="128" t="str">
        <f>IF(ISNA(VLOOKUP(A34,Légende!$H:$J,3,FALSE)),"",VLOOKUP(A34,Légende!$H:$J,3,FALSE))</f>
        <v/>
      </c>
      <c r="P34" s="39" t="str">
        <f t="shared" si="4"/>
        <v/>
      </c>
      <c r="Q34" s="39" t="str">
        <f t="shared" si="5"/>
        <v/>
      </c>
      <c r="R34" s="39" t="str">
        <f t="shared" si="6"/>
        <v/>
      </c>
      <c r="S34" s="39" t="str">
        <f t="shared" si="7"/>
        <v/>
      </c>
      <c r="T34" s="112" t="str">
        <f>IF(ISBLANK(A34),"",IF(ISNA(VLOOKUP(VLOOKUP($A34,Légende!$H:$J,3,FALSE),NOM_JM1,1,FALSE)),"AJOUTER L'ÉCOLE DANS LA SECTION 1",""))</f>
        <v/>
      </c>
    </row>
    <row r="35" spans="2:20" ht="15.75" x14ac:dyDescent="0.25">
      <c r="B35" s="45"/>
      <c r="C35" s="2"/>
      <c r="D35" s="2"/>
      <c r="E35" s="2"/>
      <c r="F35" s="2"/>
      <c r="G35" s="2"/>
      <c r="H35" s="2"/>
      <c r="I35" s="2"/>
      <c r="J35" s="18"/>
      <c r="K35" s="18"/>
      <c r="L35" s="18"/>
      <c r="M35" s="18"/>
      <c r="N35" s="128" t="str">
        <f>IF(ISNA(VLOOKUP(A35,Légende!$H:$J,3,FALSE)),"",VLOOKUP(A35,Légende!$H:$J,3,FALSE))</f>
        <v/>
      </c>
      <c r="P35" s="39" t="str">
        <f t="shared" si="4"/>
        <v/>
      </c>
      <c r="Q35" s="39" t="str">
        <f t="shared" si="5"/>
        <v/>
      </c>
      <c r="R35" s="39" t="str">
        <f t="shared" si="6"/>
        <v/>
      </c>
      <c r="S35" s="39" t="str">
        <f t="shared" si="7"/>
        <v/>
      </c>
      <c r="T35" s="112" t="str">
        <f>IF(ISBLANK(A35),"",IF(ISNA(VLOOKUP(VLOOKUP($A35,Légende!$H:$J,3,FALSE),NOM_JM1,1,FALSE)),"AJOUTER L'ÉCOLE DANS LA SECTION 1",""))</f>
        <v/>
      </c>
    </row>
    <row r="36" spans="2:20" ht="15.75" x14ac:dyDescent="0.25">
      <c r="B36" s="45"/>
      <c r="C36" s="2"/>
      <c r="D36" s="2"/>
      <c r="E36" s="2"/>
      <c r="F36" s="2"/>
      <c r="G36" s="2"/>
      <c r="H36" s="2"/>
      <c r="I36" s="2"/>
      <c r="J36" s="18"/>
      <c r="K36" s="18"/>
      <c r="L36" s="18"/>
      <c r="M36" s="18"/>
      <c r="N36" s="128" t="str">
        <f>IF(ISNA(VLOOKUP(A36,Légende!$H:$J,3,FALSE)),"",VLOOKUP(A36,Légende!$H:$J,3,FALSE))</f>
        <v/>
      </c>
      <c r="P36" s="39" t="str">
        <f t="shared" si="4"/>
        <v/>
      </c>
      <c r="Q36" s="39" t="str">
        <f t="shared" si="5"/>
        <v/>
      </c>
      <c r="R36" s="39" t="str">
        <f t="shared" si="6"/>
        <v/>
      </c>
      <c r="S36" s="39" t="str">
        <f t="shared" si="7"/>
        <v/>
      </c>
      <c r="T36" s="112" t="str">
        <f>IF(ISBLANK(A36),"",IF(ISNA(VLOOKUP(VLOOKUP($A36,Légende!$H:$J,3,FALSE),NOM_JM1,1,FALSE)),"AJOUTER L'ÉCOLE DANS LA SECTION 1",""))</f>
        <v/>
      </c>
    </row>
    <row r="37" spans="2:20" ht="15.75" x14ac:dyDescent="0.25">
      <c r="B37" s="45"/>
      <c r="C37" s="2"/>
      <c r="D37" s="2"/>
      <c r="E37" s="2"/>
      <c r="F37" s="2"/>
      <c r="G37" s="2"/>
      <c r="H37" s="2"/>
      <c r="I37" s="2"/>
      <c r="J37" s="18"/>
      <c r="K37" s="18"/>
      <c r="L37" s="18"/>
      <c r="M37" s="18"/>
      <c r="N37" s="128" t="str">
        <f>IF(ISNA(VLOOKUP(A37,Légende!$H:$J,3,FALSE)),"",VLOOKUP(A37,Légende!$H:$J,3,FALSE))</f>
        <v/>
      </c>
      <c r="P37" s="39" t="str">
        <f t="shared" si="4"/>
        <v/>
      </c>
      <c r="Q37" s="39" t="str">
        <f t="shared" si="5"/>
        <v/>
      </c>
      <c r="R37" s="39" t="str">
        <f t="shared" si="6"/>
        <v/>
      </c>
      <c r="S37" s="39" t="str">
        <f t="shared" si="7"/>
        <v/>
      </c>
      <c r="T37" s="112" t="str">
        <f>IF(ISBLANK(A37),"",IF(ISNA(VLOOKUP(VLOOKUP($A37,Légende!$H:$J,3,FALSE),NOM_JM1,1,FALSE)),"AJOUTER L'ÉCOLE DANS LA SECTION 1",""))</f>
        <v/>
      </c>
    </row>
    <row r="38" spans="2:20" ht="15.75" x14ac:dyDescent="0.25">
      <c r="B38" s="45"/>
      <c r="C38" s="2"/>
      <c r="D38" s="2"/>
      <c r="E38" s="2"/>
      <c r="F38" s="2"/>
      <c r="G38" s="2"/>
      <c r="H38" s="2"/>
      <c r="I38" s="2"/>
      <c r="J38" s="18"/>
      <c r="K38" s="18"/>
      <c r="L38" s="18"/>
      <c r="M38" s="18"/>
      <c r="N38" s="128" t="str">
        <f>IF(ISNA(VLOOKUP(A38,Légende!$H:$J,3,FALSE)),"",VLOOKUP(A38,Légende!$H:$J,3,FALSE))</f>
        <v/>
      </c>
      <c r="P38" s="39" t="str">
        <f t="shared" si="4"/>
        <v/>
      </c>
      <c r="Q38" s="39" t="str">
        <f t="shared" si="5"/>
        <v/>
      </c>
      <c r="R38" s="39" t="str">
        <f t="shared" si="6"/>
        <v/>
      </c>
      <c r="S38" s="39" t="str">
        <f t="shared" si="7"/>
        <v/>
      </c>
      <c r="T38" s="112" t="str">
        <f>IF(ISBLANK(A38),"",IF(ISNA(VLOOKUP(VLOOKUP($A38,Légende!$H:$J,3,FALSE),NOM_JM1,1,FALSE)),"AJOUTER L'ÉCOLE DANS LA SECTION 1",""))</f>
        <v/>
      </c>
    </row>
    <row r="39" spans="2:20" ht="15.75" x14ac:dyDescent="0.25">
      <c r="B39" s="45"/>
      <c r="C39" s="2"/>
      <c r="D39" s="2"/>
      <c r="E39" s="2"/>
      <c r="F39" s="2"/>
      <c r="G39" s="2"/>
      <c r="H39" s="2"/>
      <c r="I39" s="2"/>
      <c r="J39" s="18"/>
      <c r="K39" s="18"/>
      <c r="L39" s="18"/>
      <c r="M39" s="18"/>
      <c r="N39" s="128" t="str">
        <f>IF(ISNA(VLOOKUP(A39,Légende!$H:$J,3,FALSE)),"",VLOOKUP(A39,Légende!$H:$J,3,FALSE))</f>
        <v/>
      </c>
      <c r="P39" s="39" t="str">
        <f t="shared" si="4"/>
        <v/>
      </c>
      <c r="Q39" s="39" t="str">
        <f t="shared" si="5"/>
        <v/>
      </c>
      <c r="R39" s="39" t="str">
        <f t="shared" si="6"/>
        <v/>
      </c>
      <c r="S39" s="39" t="str">
        <f t="shared" si="7"/>
        <v/>
      </c>
      <c r="T39" s="112" t="str">
        <f>IF(ISBLANK(A39),"",IF(ISNA(VLOOKUP(VLOOKUP($A39,Légende!$H:$J,3,FALSE),NOM_JM1,1,FALSE)),"AJOUTER L'ÉCOLE DANS LA SECTION 1",""))</f>
        <v/>
      </c>
    </row>
    <row r="40" spans="2:20" ht="15.75" x14ac:dyDescent="0.25">
      <c r="B40" s="45"/>
      <c r="C40" s="2"/>
      <c r="D40" s="2"/>
      <c r="E40" s="2"/>
      <c r="F40" s="2"/>
      <c r="G40" s="2"/>
      <c r="H40" s="2"/>
      <c r="I40" s="2"/>
      <c r="J40" s="18"/>
      <c r="K40" s="18"/>
      <c r="L40" s="18"/>
      <c r="M40" s="18"/>
      <c r="N40" s="128" t="str">
        <f>IF(ISNA(VLOOKUP(A40,Légende!$H:$J,3,FALSE)),"",VLOOKUP(A40,Légende!$H:$J,3,FALSE))</f>
        <v/>
      </c>
      <c r="P40" s="39" t="str">
        <f t="shared" si="4"/>
        <v/>
      </c>
      <c r="Q40" s="39" t="str">
        <f t="shared" si="5"/>
        <v/>
      </c>
      <c r="R40" s="39" t="str">
        <f t="shared" si="6"/>
        <v/>
      </c>
      <c r="S40" s="39" t="str">
        <f t="shared" si="7"/>
        <v/>
      </c>
      <c r="T40" s="112" t="str">
        <f>IF(ISBLANK(A40),"",IF(ISNA(VLOOKUP(VLOOKUP($A40,Légende!$H:$J,3,FALSE),NOM_JM1,1,FALSE)),"AJOUTER L'ÉCOLE DANS LA SECTION 1",""))</f>
        <v/>
      </c>
    </row>
    <row r="41" spans="2:20" ht="15.75" x14ac:dyDescent="0.25">
      <c r="B41" s="45"/>
      <c r="C41" s="2"/>
      <c r="D41" s="2"/>
      <c r="E41" s="2"/>
      <c r="F41" s="2"/>
      <c r="G41" s="2"/>
      <c r="H41" s="2"/>
      <c r="I41" s="2"/>
      <c r="J41" s="18"/>
      <c r="K41" s="18"/>
      <c r="L41" s="18"/>
      <c r="M41" s="18"/>
      <c r="N41" s="128" t="str">
        <f>IF(ISNA(VLOOKUP(A41,Légende!$H:$J,3,FALSE)),"",VLOOKUP(A41,Légende!$H:$J,3,FALSE))</f>
        <v/>
      </c>
      <c r="P41" s="39" t="str">
        <f t="shared" si="4"/>
        <v/>
      </c>
      <c r="Q41" s="39" t="str">
        <f t="shared" si="5"/>
        <v/>
      </c>
      <c r="R41" s="39" t="str">
        <f t="shared" si="6"/>
        <v/>
      </c>
      <c r="S41" s="39" t="str">
        <f t="shared" si="7"/>
        <v/>
      </c>
      <c r="T41" s="112" t="str">
        <f>IF(ISBLANK(A41),"",IF(ISNA(VLOOKUP(VLOOKUP($A41,Légende!$H:$J,3,FALSE),NOM_JM1,1,FALSE)),"AJOUTER L'ÉCOLE DANS LA SECTION 1",""))</f>
        <v/>
      </c>
    </row>
    <row r="42" spans="2:20" ht="15.75" x14ac:dyDescent="0.25">
      <c r="B42" s="45"/>
      <c r="C42" s="2"/>
      <c r="D42" s="2"/>
      <c r="E42" s="2"/>
      <c r="F42" s="2"/>
      <c r="G42" s="2"/>
      <c r="H42" s="2"/>
      <c r="I42" s="2"/>
      <c r="J42" s="18"/>
      <c r="K42" s="18"/>
      <c r="L42" s="18"/>
      <c r="M42" s="18"/>
      <c r="N42" s="128" t="str">
        <f>IF(ISNA(VLOOKUP(A42,Légende!$H:$J,3,FALSE)),"",VLOOKUP(A42,Légende!$H:$J,3,FALSE))</f>
        <v/>
      </c>
      <c r="P42" s="39" t="str">
        <f t="shared" si="4"/>
        <v/>
      </c>
      <c r="Q42" s="39" t="str">
        <f t="shared" si="5"/>
        <v/>
      </c>
      <c r="R42" s="39" t="str">
        <f t="shared" si="6"/>
        <v/>
      </c>
      <c r="S42" s="39" t="str">
        <f t="shared" si="7"/>
        <v/>
      </c>
      <c r="T42" s="112" t="str">
        <f>IF(ISBLANK(A42),"",IF(ISNA(VLOOKUP(VLOOKUP($A42,Légende!$H:$J,3,FALSE),NOM_JM1,1,FALSE)),"AJOUTER L'ÉCOLE DANS LA SECTION 1",""))</f>
        <v/>
      </c>
    </row>
    <row r="43" spans="2:20" ht="15.75" x14ac:dyDescent="0.25">
      <c r="B43" s="45"/>
      <c r="C43" s="2"/>
      <c r="D43" s="2"/>
      <c r="E43" s="2"/>
      <c r="F43" s="2"/>
      <c r="G43" s="2"/>
      <c r="H43" s="2"/>
      <c r="I43" s="2"/>
      <c r="J43" s="18"/>
      <c r="K43" s="18"/>
      <c r="L43" s="18"/>
      <c r="M43" s="18"/>
      <c r="N43" s="128" t="str">
        <f>IF(ISNA(VLOOKUP(A43,Légende!$H:$J,3,FALSE)),"",VLOOKUP(A43,Légende!$H:$J,3,FALSE))</f>
        <v/>
      </c>
      <c r="P43" s="39" t="str">
        <f t="shared" si="4"/>
        <v/>
      </c>
      <c r="Q43" s="39" t="str">
        <f t="shared" si="5"/>
        <v/>
      </c>
      <c r="R43" s="39" t="str">
        <f t="shared" si="6"/>
        <v/>
      </c>
      <c r="S43" s="39" t="str">
        <f t="shared" si="7"/>
        <v/>
      </c>
      <c r="T43" s="112" t="str">
        <f>IF(ISBLANK(A43),"",IF(ISNA(VLOOKUP(VLOOKUP($A43,Légende!$H:$J,3,FALSE),NOM_JM1,1,FALSE)),"AJOUTER L'ÉCOLE DANS LA SECTION 1",""))</f>
        <v/>
      </c>
    </row>
    <row r="44" spans="2:20" ht="15.75" x14ac:dyDescent="0.25">
      <c r="B44" s="45"/>
      <c r="C44" s="2"/>
      <c r="D44" s="2"/>
      <c r="E44" s="2"/>
      <c r="F44" s="2"/>
      <c r="G44" s="2"/>
      <c r="H44" s="2"/>
      <c r="I44" s="2"/>
      <c r="J44" s="18"/>
      <c r="K44" s="18"/>
      <c r="L44" s="18"/>
      <c r="M44" s="18"/>
      <c r="N44" s="128" t="str">
        <f>IF(ISNA(VLOOKUP(A44,Légende!$H:$J,3,FALSE)),"",VLOOKUP(A44,Légende!$H:$J,3,FALSE))</f>
        <v/>
      </c>
      <c r="P44" s="39" t="str">
        <f t="shared" si="4"/>
        <v/>
      </c>
      <c r="Q44" s="39" t="str">
        <f t="shared" si="5"/>
        <v/>
      </c>
      <c r="R44" s="39" t="str">
        <f t="shared" si="6"/>
        <v/>
      </c>
      <c r="S44" s="39" t="str">
        <f t="shared" si="7"/>
        <v/>
      </c>
      <c r="T44" s="112" t="str">
        <f>IF(ISBLANK(A44),"",IF(ISNA(VLOOKUP(VLOOKUP($A44,Légende!$H:$J,3,FALSE),NOM_JM1,1,FALSE)),"AJOUTER L'ÉCOLE DANS LA SECTION 1",""))</f>
        <v/>
      </c>
    </row>
    <row r="45" spans="2:20" ht="15.75" x14ac:dyDescent="0.25">
      <c r="B45" s="45"/>
      <c r="C45" s="2"/>
      <c r="D45" s="2"/>
      <c r="E45" s="2"/>
      <c r="F45" s="2"/>
      <c r="G45" s="2"/>
      <c r="H45" s="2"/>
      <c r="I45" s="2"/>
      <c r="J45" s="18"/>
      <c r="K45" s="18"/>
      <c r="L45" s="18"/>
      <c r="M45" s="18"/>
      <c r="N45" s="128" t="str">
        <f>IF(ISNA(VLOOKUP(A45,Légende!$H:$J,3,FALSE)),"",VLOOKUP(A45,Légende!$H:$J,3,FALSE))</f>
        <v/>
      </c>
      <c r="P45" s="39" t="str">
        <f t="shared" si="4"/>
        <v/>
      </c>
      <c r="Q45" s="39" t="str">
        <f t="shared" si="5"/>
        <v/>
      </c>
      <c r="R45" s="39" t="str">
        <f t="shared" si="6"/>
        <v/>
      </c>
      <c r="S45" s="39" t="str">
        <f t="shared" si="7"/>
        <v/>
      </c>
      <c r="T45" s="112" t="str">
        <f>IF(ISBLANK(A45),"",IF(ISNA(VLOOKUP(VLOOKUP($A45,Légende!$H:$J,3,FALSE),NOM_JM1,1,FALSE)),"AJOUTER L'ÉCOLE DANS LA SECTION 1",""))</f>
        <v/>
      </c>
    </row>
    <row r="46" spans="2:20" ht="15.75" x14ac:dyDescent="0.25">
      <c r="B46" s="45"/>
      <c r="C46" s="2"/>
      <c r="D46" s="2"/>
      <c r="E46" s="2"/>
      <c r="F46" s="2"/>
      <c r="G46" s="2"/>
      <c r="H46" s="2"/>
      <c r="I46" s="2"/>
      <c r="J46" s="18"/>
      <c r="K46" s="18"/>
      <c r="L46" s="18"/>
      <c r="M46" s="18"/>
      <c r="N46" s="128" t="str">
        <f>IF(ISNA(VLOOKUP(A46,Légende!$H:$J,3,FALSE)),"",VLOOKUP(A46,Légende!$H:$J,3,FALSE))</f>
        <v/>
      </c>
      <c r="P46" s="39" t="str">
        <f t="shared" si="4"/>
        <v/>
      </c>
      <c r="Q46" s="39" t="str">
        <f t="shared" si="5"/>
        <v/>
      </c>
      <c r="R46" s="39" t="str">
        <f t="shared" si="6"/>
        <v/>
      </c>
      <c r="S46" s="39" t="str">
        <f t="shared" si="7"/>
        <v/>
      </c>
      <c r="T46" s="112" t="str">
        <f>IF(ISBLANK(A46),"",IF(ISNA(VLOOKUP(VLOOKUP($A46,Légende!$H:$J,3,FALSE),NOM_JM1,1,FALSE)),"AJOUTER L'ÉCOLE DANS LA SECTION 1",""))</f>
        <v/>
      </c>
    </row>
    <row r="47" spans="2:20" ht="15.75" x14ac:dyDescent="0.25">
      <c r="B47" s="45"/>
      <c r="C47" s="2"/>
      <c r="D47" s="2"/>
      <c r="E47" s="2"/>
      <c r="F47" s="2"/>
      <c r="G47" s="2"/>
      <c r="H47" s="2"/>
      <c r="I47" s="2"/>
      <c r="J47" s="18"/>
      <c r="K47" s="18"/>
      <c r="L47" s="18"/>
      <c r="M47" s="18"/>
      <c r="N47" s="128" t="str">
        <f>IF(ISNA(VLOOKUP(A47,Légende!$H:$J,3,FALSE)),"",VLOOKUP(A47,Légende!$H:$J,3,FALSE))</f>
        <v/>
      </c>
      <c r="P47" s="39" t="str">
        <f t="shared" si="4"/>
        <v/>
      </c>
      <c r="Q47" s="39" t="str">
        <f t="shared" si="5"/>
        <v/>
      </c>
      <c r="R47" s="39" t="str">
        <f t="shared" si="6"/>
        <v/>
      </c>
      <c r="S47" s="39" t="str">
        <f t="shared" si="7"/>
        <v/>
      </c>
      <c r="T47" s="112" t="str">
        <f>IF(ISBLANK(A47),"",IF(ISNA(VLOOKUP(VLOOKUP($A47,Légende!$H:$J,3,FALSE),NOM_JM1,1,FALSE)),"AJOUTER L'ÉCOLE DANS LA SECTION 1",""))</f>
        <v/>
      </c>
    </row>
    <row r="48" spans="2:20" ht="15.75" x14ac:dyDescent="0.25">
      <c r="B48" s="45"/>
      <c r="C48" s="2"/>
      <c r="D48" s="2"/>
      <c r="E48" s="2"/>
      <c r="F48" s="2"/>
      <c r="G48" s="2"/>
      <c r="H48" s="2"/>
      <c r="I48" s="2"/>
      <c r="J48" s="18"/>
      <c r="K48" s="18"/>
      <c r="L48" s="18"/>
      <c r="M48" s="18"/>
      <c r="N48" s="128" t="str">
        <f>IF(ISNA(VLOOKUP(A48,Légende!$H:$J,3,FALSE)),"",VLOOKUP(A48,Légende!$H:$J,3,FALSE))</f>
        <v/>
      </c>
      <c r="P48" s="39" t="str">
        <f t="shared" si="4"/>
        <v/>
      </c>
      <c r="Q48" s="39" t="str">
        <f t="shared" si="5"/>
        <v/>
      </c>
      <c r="R48" s="39" t="str">
        <f t="shared" si="6"/>
        <v/>
      </c>
      <c r="S48" s="39" t="str">
        <f t="shared" si="7"/>
        <v/>
      </c>
      <c r="T48" s="112" t="str">
        <f>IF(ISBLANK(A48),"",IF(ISNA(VLOOKUP(VLOOKUP($A48,Légende!$H:$J,3,FALSE),NOM_JM1,1,FALSE)),"AJOUTER L'ÉCOLE DANS LA SECTION 1",""))</f>
        <v/>
      </c>
    </row>
    <row r="49" spans="2:20" ht="15.75" x14ac:dyDescent="0.25">
      <c r="B49" s="45"/>
      <c r="C49" s="2"/>
      <c r="D49" s="2"/>
      <c r="E49" s="2"/>
      <c r="F49" s="2"/>
      <c r="G49" s="2"/>
      <c r="H49" s="2"/>
      <c r="I49" s="2"/>
      <c r="J49" s="18"/>
      <c r="K49" s="18"/>
      <c r="L49" s="18"/>
      <c r="M49" s="18"/>
      <c r="N49" s="128" t="str">
        <f>IF(ISNA(VLOOKUP(A49,Légende!$H:$J,3,FALSE)),"",VLOOKUP(A49,Légende!$H:$J,3,FALSE))</f>
        <v/>
      </c>
      <c r="P49" s="39" t="str">
        <f t="shared" si="4"/>
        <v/>
      </c>
      <c r="Q49" s="39" t="str">
        <f t="shared" si="5"/>
        <v/>
      </c>
      <c r="R49" s="39" t="str">
        <f t="shared" si="6"/>
        <v/>
      </c>
      <c r="S49" s="39" t="str">
        <f t="shared" si="7"/>
        <v/>
      </c>
      <c r="T49" s="112" t="str">
        <f>IF(ISBLANK(A49),"",IF(ISNA(VLOOKUP(VLOOKUP($A49,Légende!$H:$J,3,FALSE),NOM_JM1,1,FALSE)),"AJOUTER L'ÉCOLE DANS LA SECTION 1",""))</f>
        <v/>
      </c>
    </row>
    <row r="50" spans="2:20" ht="15.75" x14ac:dyDescent="0.25">
      <c r="B50" s="45"/>
      <c r="C50" s="2"/>
      <c r="D50" s="2"/>
      <c r="E50" s="2"/>
      <c r="F50" s="2"/>
      <c r="G50" s="2"/>
      <c r="H50" s="2"/>
      <c r="I50" s="2"/>
      <c r="J50" s="18"/>
      <c r="K50" s="18"/>
      <c r="L50" s="18"/>
      <c r="M50" s="18"/>
      <c r="N50" s="128" t="str">
        <f>IF(ISNA(VLOOKUP(A50,Légende!$H:$J,3,FALSE)),"",VLOOKUP(A50,Légende!$H:$J,3,FALSE))</f>
        <v/>
      </c>
      <c r="P50" s="39" t="str">
        <f t="shared" si="4"/>
        <v/>
      </c>
      <c r="Q50" s="39" t="str">
        <f t="shared" si="5"/>
        <v/>
      </c>
      <c r="R50" s="39" t="str">
        <f t="shared" si="6"/>
        <v/>
      </c>
      <c r="S50" s="39" t="str">
        <f t="shared" si="7"/>
        <v/>
      </c>
      <c r="T50" s="112" t="str">
        <f>IF(ISBLANK(A50),"",IF(ISNA(VLOOKUP(VLOOKUP($A50,Légende!$H:$J,3,FALSE),NOM_JM1,1,FALSE)),"AJOUTER L'ÉCOLE DANS LA SECTION 1",""))</f>
        <v/>
      </c>
    </row>
    <row r="51" spans="2:20" ht="15.75" x14ac:dyDescent="0.25">
      <c r="B51" s="45"/>
      <c r="C51" s="2"/>
      <c r="D51" s="2"/>
      <c r="E51" s="2"/>
      <c r="F51" s="2"/>
      <c r="G51" s="2"/>
      <c r="H51" s="2"/>
      <c r="I51" s="2"/>
      <c r="J51" s="18"/>
      <c r="K51" s="18"/>
      <c r="L51" s="18"/>
      <c r="M51" s="18"/>
      <c r="N51" s="128" t="str">
        <f>IF(ISNA(VLOOKUP(A51,Légende!$H:$J,3,FALSE)),"",VLOOKUP(A51,Légende!$H:$J,3,FALSE))</f>
        <v/>
      </c>
      <c r="P51" s="39" t="str">
        <f t="shared" si="4"/>
        <v/>
      </c>
      <c r="Q51" s="39" t="str">
        <f t="shared" si="5"/>
        <v/>
      </c>
      <c r="R51" s="39" t="str">
        <f t="shared" si="6"/>
        <v/>
      </c>
      <c r="S51" s="39" t="str">
        <f t="shared" si="7"/>
        <v/>
      </c>
      <c r="T51" s="112" t="str">
        <f>IF(ISBLANK(A51),"",IF(ISNA(VLOOKUP(VLOOKUP($A51,Légende!$H:$J,3,FALSE),NOM_JM1,1,FALSE)),"AJOUTER L'ÉCOLE DANS LA SECTION 1",""))</f>
        <v/>
      </c>
    </row>
    <row r="52" spans="2:20" ht="15.75" x14ac:dyDescent="0.25">
      <c r="B52" s="45"/>
      <c r="C52" s="2"/>
      <c r="D52" s="2"/>
      <c r="E52" s="2"/>
      <c r="F52" s="2"/>
      <c r="G52" s="2"/>
      <c r="H52" s="2"/>
      <c r="I52" s="2"/>
      <c r="J52" s="18"/>
      <c r="K52" s="18"/>
      <c r="L52" s="18"/>
      <c r="M52" s="18"/>
      <c r="N52" s="128" t="str">
        <f>IF(ISNA(VLOOKUP(A52,Légende!$H:$J,3,FALSE)),"",VLOOKUP(A52,Légende!$H:$J,3,FALSE))</f>
        <v/>
      </c>
      <c r="P52" s="39" t="str">
        <f t="shared" si="4"/>
        <v/>
      </c>
      <c r="Q52" s="39" t="str">
        <f t="shared" si="5"/>
        <v/>
      </c>
      <c r="R52" s="39" t="str">
        <f t="shared" si="6"/>
        <v/>
      </c>
      <c r="S52" s="39" t="str">
        <f t="shared" si="7"/>
        <v/>
      </c>
      <c r="T52" s="112" t="str">
        <f>IF(ISBLANK(A52),"",IF(ISNA(VLOOKUP(VLOOKUP($A52,Légende!$H:$J,3,FALSE),NOM_JM1,1,FALSE)),"AJOUTER L'ÉCOLE DANS LA SECTION 1",""))</f>
        <v/>
      </c>
    </row>
    <row r="53" spans="2:20" ht="15.75" x14ac:dyDescent="0.25">
      <c r="B53" s="45"/>
      <c r="C53" s="2"/>
      <c r="D53" s="2"/>
      <c r="E53" s="2"/>
      <c r="F53" s="2"/>
      <c r="G53" s="2"/>
      <c r="H53" s="2"/>
      <c r="I53" s="2"/>
      <c r="J53" s="18"/>
      <c r="K53" s="18"/>
      <c r="L53" s="18"/>
      <c r="M53" s="18"/>
      <c r="N53" s="128" t="str">
        <f>IF(ISNA(VLOOKUP(A53,Légende!$H:$J,3,FALSE)),"",VLOOKUP(A53,Légende!$H:$J,3,FALSE))</f>
        <v/>
      </c>
      <c r="P53" s="39" t="str">
        <f t="shared" si="4"/>
        <v/>
      </c>
      <c r="Q53" s="39" t="str">
        <f t="shared" si="5"/>
        <v/>
      </c>
      <c r="R53" s="39" t="str">
        <f t="shared" si="6"/>
        <v/>
      </c>
      <c r="S53" s="39" t="str">
        <f t="shared" si="7"/>
        <v/>
      </c>
      <c r="T53" s="112" t="str">
        <f>IF(ISBLANK(A53),"",IF(ISNA(VLOOKUP(VLOOKUP($A53,Légende!$H:$J,3,FALSE),NOM_JM1,1,FALSE)),"AJOUTER L'ÉCOLE DANS LA SECTION 1",""))</f>
        <v/>
      </c>
    </row>
    <row r="54" spans="2:20" ht="15.75" x14ac:dyDescent="0.25">
      <c r="B54" s="45"/>
      <c r="C54" s="2"/>
      <c r="D54" s="2"/>
      <c r="E54" s="2"/>
      <c r="F54" s="2"/>
      <c r="G54" s="2"/>
      <c r="H54" s="2"/>
      <c r="I54" s="2"/>
      <c r="J54" s="18"/>
      <c r="K54" s="18"/>
      <c r="L54" s="18"/>
      <c r="M54" s="18"/>
      <c r="N54" s="128" t="str">
        <f>IF(ISNA(VLOOKUP(A54,Légende!$H:$J,3,FALSE)),"",VLOOKUP(A54,Légende!$H:$J,3,FALSE))</f>
        <v/>
      </c>
      <c r="P54" s="39" t="str">
        <f t="shared" si="4"/>
        <v/>
      </c>
      <c r="Q54" s="39" t="str">
        <f t="shared" si="5"/>
        <v/>
      </c>
      <c r="R54" s="39" t="str">
        <f t="shared" si="6"/>
        <v/>
      </c>
      <c r="S54" s="39" t="str">
        <f t="shared" si="7"/>
        <v/>
      </c>
      <c r="T54" s="112" t="str">
        <f>IF(ISBLANK(A54),"",IF(ISNA(VLOOKUP(VLOOKUP($A54,Légende!$H:$J,3,FALSE),NOM_JM1,1,FALSE)),"AJOUTER L'ÉCOLE DANS LA SECTION 1",""))</f>
        <v/>
      </c>
    </row>
    <row r="55" spans="2:20" ht="15.75" x14ac:dyDescent="0.25">
      <c r="B55" s="45"/>
      <c r="C55" s="2"/>
      <c r="D55" s="2"/>
      <c r="E55" s="2"/>
      <c r="F55" s="2"/>
      <c r="G55" s="2"/>
      <c r="H55" s="2"/>
      <c r="I55" s="2"/>
      <c r="J55" s="18"/>
      <c r="K55" s="18"/>
      <c r="L55" s="18"/>
      <c r="M55" s="18"/>
      <c r="N55" s="128" t="str">
        <f>IF(ISNA(VLOOKUP(A55,Légende!$H:$J,3,FALSE)),"",VLOOKUP(A55,Légende!$H:$J,3,FALSE))</f>
        <v/>
      </c>
      <c r="P55" s="39" t="str">
        <f t="shared" si="4"/>
        <v/>
      </c>
      <c r="Q55" s="39" t="str">
        <f t="shared" si="5"/>
        <v/>
      </c>
      <c r="R55" s="39" t="str">
        <f t="shared" si="6"/>
        <v/>
      </c>
      <c r="S55" s="39" t="str">
        <f t="shared" si="7"/>
        <v/>
      </c>
      <c r="T55" s="112" t="str">
        <f>IF(ISBLANK(A55),"",IF(ISNA(VLOOKUP(VLOOKUP($A55,Légende!$H:$J,3,FALSE),NOM_JM1,1,FALSE)),"AJOUTER L'ÉCOLE DANS LA SECTION 1",""))</f>
        <v/>
      </c>
    </row>
    <row r="56" spans="2:20" ht="15.75" x14ac:dyDescent="0.25">
      <c r="B56" s="45"/>
      <c r="C56" s="2"/>
      <c r="D56" s="2"/>
      <c r="E56" s="2"/>
      <c r="F56" s="2"/>
      <c r="G56" s="2"/>
      <c r="H56" s="2"/>
      <c r="I56" s="2"/>
      <c r="J56" s="18"/>
      <c r="K56" s="18"/>
      <c r="L56" s="18"/>
      <c r="M56" s="18"/>
      <c r="N56" s="128" t="str">
        <f>IF(ISNA(VLOOKUP(A56,Légende!$H:$J,3,FALSE)),"",VLOOKUP(A56,Légende!$H:$J,3,FALSE))</f>
        <v/>
      </c>
      <c r="P56" s="39" t="str">
        <f t="shared" si="4"/>
        <v/>
      </c>
      <c r="Q56" s="39" t="str">
        <f t="shared" si="5"/>
        <v/>
      </c>
      <c r="R56" s="39" t="str">
        <f t="shared" si="6"/>
        <v/>
      </c>
      <c r="S56" s="39" t="str">
        <f t="shared" si="7"/>
        <v/>
      </c>
      <c r="T56" s="112" t="str">
        <f>IF(ISBLANK(A56),"",IF(ISNA(VLOOKUP(VLOOKUP($A56,Légende!$H:$J,3,FALSE),NOM_JM1,1,FALSE)),"AJOUTER L'ÉCOLE DANS LA SECTION 1",""))</f>
        <v/>
      </c>
    </row>
    <row r="57" spans="2:20" ht="15.75" x14ac:dyDescent="0.25">
      <c r="B57" s="45"/>
      <c r="C57" s="2"/>
      <c r="D57" s="2"/>
      <c r="E57" s="2"/>
      <c r="F57" s="2"/>
      <c r="G57" s="2"/>
      <c r="H57" s="2"/>
      <c r="I57" s="2"/>
      <c r="J57" s="18"/>
      <c r="K57" s="18"/>
      <c r="L57" s="18"/>
      <c r="M57" s="18"/>
      <c r="N57" s="128" t="str">
        <f>IF(ISNA(VLOOKUP(A57,Légende!$H:$J,3,FALSE)),"",VLOOKUP(A57,Légende!$H:$J,3,FALSE))</f>
        <v/>
      </c>
      <c r="P57" s="39" t="str">
        <f t="shared" si="4"/>
        <v/>
      </c>
      <c r="Q57" s="39" t="str">
        <f t="shared" si="5"/>
        <v/>
      </c>
      <c r="R57" s="39" t="str">
        <f t="shared" si="6"/>
        <v/>
      </c>
      <c r="S57" s="39" t="str">
        <f t="shared" si="7"/>
        <v/>
      </c>
      <c r="T57" s="112" t="str">
        <f>IF(ISBLANK(A57),"",IF(ISNA(VLOOKUP(VLOOKUP($A57,Légende!$H:$J,3,FALSE),NOM_JM1,1,FALSE)),"AJOUTER L'ÉCOLE DANS LA SECTION 1",""))</f>
        <v/>
      </c>
    </row>
    <row r="58" spans="2:20" ht="15.75" x14ac:dyDescent="0.25">
      <c r="B58" s="45"/>
      <c r="C58" s="2"/>
      <c r="D58" s="2"/>
      <c r="E58" s="2"/>
      <c r="F58" s="2"/>
      <c r="G58" s="2"/>
      <c r="H58" s="2"/>
      <c r="I58" s="2"/>
      <c r="J58" s="18"/>
      <c r="K58" s="18"/>
      <c r="L58" s="18"/>
      <c r="M58" s="18"/>
      <c r="N58" s="128" t="str">
        <f>IF(ISNA(VLOOKUP(A58,Légende!$H:$J,3,FALSE)),"",VLOOKUP(A58,Légende!$H:$J,3,FALSE))</f>
        <v/>
      </c>
      <c r="P58" s="39" t="str">
        <f t="shared" si="4"/>
        <v/>
      </c>
      <c r="Q58" s="39" t="str">
        <f t="shared" si="5"/>
        <v/>
      </c>
      <c r="R58" s="39" t="str">
        <f t="shared" si="6"/>
        <v/>
      </c>
      <c r="S58" s="39" t="str">
        <f t="shared" si="7"/>
        <v/>
      </c>
      <c r="T58" s="112" t="str">
        <f>IF(ISBLANK(A58),"",IF(ISNA(VLOOKUP(VLOOKUP($A58,Légende!$H:$J,3,FALSE),NOM_JM1,1,FALSE)),"AJOUTER L'ÉCOLE DANS LA SECTION 1",""))</f>
        <v/>
      </c>
    </row>
    <row r="59" spans="2:20" ht="15.75" x14ac:dyDescent="0.25">
      <c r="B59" s="45"/>
      <c r="C59" s="2"/>
      <c r="D59" s="2"/>
      <c r="E59" s="2"/>
      <c r="F59" s="2"/>
      <c r="G59" s="2"/>
      <c r="H59" s="2"/>
      <c r="I59" s="2"/>
      <c r="J59" s="18"/>
      <c r="K59" s="18"/>
      <c r="L59" s="18"/>
      <c r="M59" s="18"/>
      <c r="N59" s="128" t="str">
        <f>IF(ISNA(VLOOKUP(A59,Légende!$H:$J,3,FALSE)),"",VLOOKUP(A59,Légende!$H:$J,3,FALSE))</f>
        <v/>
      </c>
      <c r="P59" s="39" t="str">
        <f t="shared" si="4"/>
        <v/>
      </c>
      <c r="Q59" s="39" t="str">
        <f t="shared" si="5"/>
        <v/>
      </c>
      <c r="R59" s="39" t="str">
        <f t="shared" si="6"/>
        <v/>
      </c>
      <c r="S59" s="39" t="str">
        <f t="shared" si="7"/>
        <v/>
      </c>
      <c r="T59" s="112" t="str">
        <f>IF(ISBLANK(A59),"",IF(ISNA(VLOOKUP(VLOOKUP($A59,Légende!$H:$J,3,FALSE),NOM_JM1,1,FALSE)),"AJOUTER L'ÉCOLE DANS LA SECTION 1",""))</f>
        <v/>
      </c>
    </row>
    <row r="60" spans="2:20" ht="15.75" x14ac:dyDescent="0.25">
      <c r="B60" s="45"/>
      <c r="C60" s="2"/>
      <c r="D60" s="2"/>
      <c r="E60" s="2"/>
      <c r="F60" s="2"/>
      <c r="G60" s="2"/>
      <c r="H60" s="2"/>
      <c r="I60" s="2"/>
      <c r="J60" s="18"/>
      <c r="K60" s="18"/>
      <c r="L60" s="18"/>
      <c r="M60" s="18"/>
      <c r="N60" s="128" t="str">
        <f>IF(ISNA(VLOOKUP(A60,Légende!$H:$J,3,FALSE)),"",VLOOKUP(A60,Légende!$H:$J,3,FALSE))</f>
        <v/>
      </c>
      <c r="P60" s="39" t="str">
        <f t="shared" si="4"/>
        <v/>
      </c>
      <c r="Q60" s="39" t="str">
        <f t="shared" si="5"/>
        <v/>
      </c>
      <c r="R60" s="39" t="str">
        <f t="shared" si="6"/>
        <v/>
      </c>
      <c r="S60" s="39" t="str">
        <f t="shared" si="7"/>
        <v/>
      </c>
      <c r="T60" s="112" t="str">
        <f>IF(ISBLANK(A60),"",IF(ISNA(VLOOKUP(VLOOKUP($A60,Légende!$H:$J,3,FALSE),NOM_JM1,1,FALSE)),"AJOUTER L'ÉCOLE DANS LA SECTION 1",""))</f>
        <v/>
      </c>
    </row>
    <row r="61" spans="2:20" ht="15.75" x14ac:dyDescent="0.25">
      <c r="B61" s="45"/>
      <c r="C61" s="2"/>
      <c r="D61" s="2"/>
      <c r="E61" s="2"/>
      <c r="F61" s="2"/>
      <c r="G61" s="2"/>
      <c r="H61" s="2"/>
      <c r="I61" s="2"/>
      <c r="J61" s="18"/>
      <c r="K61" s="18"/>
      <c r="L61" s="18"/>
      <c r="M61" s="18"/>
      <c r="N61" s="128" t="str">
        <f>IF(ISNA(VLOOKUP(A61,Légende!$H:$J,3,FALSE)),"",VLOOKUP(A61,Légende!$H:$J,3,FALSE))</f>
        <v/>
      </c>
      <c r="P61" s="39" t="str">
        <f t="shared" si="4"/>
        <v/>
      </c>
      <c r="Q61" s="39" t="str">
        <f t="shared" si="5"/>
        <v/>
      </c>
      <c r="R61" s="39" t="str">
        <f t="shared" si="6"/>
        <v/>
      </c>
      <c r="S61" s="39" t="str">
        <f t="shared" si="7"/>
        <v/>
      </c>
      <c r="T61" s="112" t="str">
        <f>IF(ISBLANK(A61),"",IF(ISNA(VLOOKUP(VLOOKUP($A61,Légende!$H:$J,3,FALSE),NOM_JM1,1,FALSE)),"AJOUTER L'ÉCOLE DANS LA SECTION 1",""))</f>
        <v/>
      </c>
    </row>
    <row r="62" spans="2:20" ht="15.75" x14ac:dyDescent="0.25">
      <c r="B62" s="45"/>
      <c r="C62" s="2"/>
      <c r="D62" s="2"/>
      <c r="E62" s="2"/>
      <c r="F62" s="2"/>
      <c r="G62" s="2"/>
      <c r="H62" s="2"/>
      <c r="I62" s="2"/>
      <c r="J62" s="18"/>
      <c r="K62" s="18"/>
      <c r="L62" s="18"/>
      <c r="M62" s="18"/>
      <c r="N62" s="128" t="str">
        <f>IF(ISNA(VLOOKUP(A62,Légende!$H:$J,3,FALSE)),"",VLOOKUP(A62,Légende!$H:$J,3,FALSE))</f>
        <v/>
      </c>
      <c r="P62" s="39" t="str">
        <f t="shared" si="4"/>
        <v/>
      </c>
      <c r="Q62" s="39" t="str">
        <f t="shared" si="5"/>
        <v/>
      </c>
      <c r="R62" s="39" t="str">
        <f t="shared" si="6"/>
        <v/>
      </c>
      <c r="S62" s="39" t="str">
        <f t="shared" si="7"/>
        <v/>
      </c>
      <c r="T62" s="112" t="str">
        <f>IF(ISBLANK(A62),"",IF(ISNA(VLOOKUP(VLOOKUP($A62,Légende!$H:$J,3,FALSE),NOM_JM1,1,FALSE)),"AJOUTER L'ÉCOLE DANS LA SECTION 1",""))</f>
        <v/>
      </c>
    </row>
    <row r="63" spans="2:20" ht="15.75" x14ac:dyDescent="0.25">
      <c r="B63" s="45"/>
      <c r="C63" s="2"/>
      <c r="D63" s="2"/>
      <c r="E63" s="2"/>
      <c r="F63" s="2"/>
      <c r="G63" s="2"/>
      <c r="H63" s="2"/>
      <c r="I63" s="2"/>
      <c r="J63" s="18"/>
      <c r="K63" s="18"/>
      <c r="L63" s="18"/>
      <c r="M63" s="18"/>
      <c r="N63" s="128" t="str">
        <f>IF(ISNA(VLOOKUP(A63,Légende!$H:$J,3,FALSE)),"",VLOOKUP(A63,Légende!$H:$J,3,FALSE))</f>
        <v/>
      </c>
      <c r="P63" s="39" t="str">
        <f t="shared" si="4"/>
        <v/>
      </c>
      <c r="Q63" s="39" t="str">
        <f t="shared" si="5"/>
        <v/>
      </c>
      <c r="R63" s="39" t="str">
        <f t="shared" si="6"/>
        <v/>
      </c>
      <c r="S63" s="39" t="str">
        <f t="shared" si="7"/>
        <v/>
      </c>
      <c r="T63" s="112" t="str">
        <f>IF(ISBLANK(A63),"",IF(ISNA(VLOOKUP(VLOOKUP($A63,Légende!$H:$J,3,FALSE),NOM_JM1,1,FALSE)),"AJOUTER L'ÉCOLE DANS LA SECTION 1",""))</f>
        <v/>
      </c>
    </row>
    <row r="64" spans="2:20" ht="15.75" x14ac:dyDescent="0.25">
      <c r="B64" s="45"/>
      <c r="C64" s="2"/>
      <c r="D64" s="2"/>
      <c r="E64" s="2"/>
      <c r="F64" s="2"/>
      <c r="G64" s="2"/>
      <c r="H64" s="2"/>
      <c r="I64" s="2"/>
      <c r="J64" s="18"/>
      <c r="K64" s="18"/>
      <c r="L64" s="18"/>
      <c r="M64" s="18"/>
      <c r="N64" s="128" t="str">
        <f>IF(ISNA(VLOOKUP(A64,Légende!$H:$J,3,FALSE)),"",VLOOKUP(A64,Légende!$H:$J,3,FALSE))</f>
        <v/>
      </c>
      <c r="P64" s="39" t="str">
        <f t="shared" si="4"/>
        <v/>
      </c>
      <c r="Q64" s="39" t="str">
        <f t="shared" si="5"/>
        <v/>
      </c>
      <c r="R64" s="39" t="str">
        <f t="shared" si="6"/>
        <v/>
      </c>
      <c r="S64" s="39" t="str">
        <f t="shared" si="7"/>
        <v/>
      </c>
      <c r="T64" s="112" t="str">
        <f>IF(ISBLANK(A64),"",IF(ISNA(VLOOKUP(VLOOKUP($A64,Légende!$H:$J,3,FALSE),NOM_JM1,1,FALSE)),"AJOUTER L'ÉCOLE DANS LA SECTION 1",""))</f>
        <v/>
      </c>
    </row>
    <row r="65" spans="2:20" ht="15.75" x14ac:dyDescent="0.25">
      <c r="B65" s="45"/>
      <c r="C65" s="2"/>
      <c r="D65" s="2"/>
      <c r="E65" s="2"/>
      <c r="F65" s="2"/>
      <c r="G65" s="2"/>
      <c r="H65" s="2"/>
      <c r="I65" s="2"/>
      <c r="J65" s="18"/>
      <c r="K65" s="18"/>
      <c r="L65" s="18"/>
      <c r="M65" s="18"/>
      <c r="N65" s="128" t="str">
        <f>IF(ISNA(VLOOKUP(A65,Légende!$H:$J,3,FALSE)),"",VLOOKUP(A65,Légende!$H:$J,3,FALSE))</f>
        <v/>
      </c>
      <c r="P65" s="39" t="str">
        <f t="shared" ref="P65:P96" si="8">IF(OR($J65="",$J65=0),"",RANK($J65,$J$5:$J$111,0))</f>
        <v/>
      </c>
      <c r="Q65" s="39" t="str">
        <f t="shared" ref="Q65:Q96" si="9">IF(OR($K65="",$K65=0),"",RANK($K65,$K$5:$K$111,0))</f>
        <v/>
      </c>
      <c r="R65" s="39" t="str">
        <f t="shared" ref="R65:R96" si="10">IF(OR($L65="",$L65=0),"",RANK($L65,$L$5:$L$111,0))</f>
        <v/>
      </c>
      <c r="S65" s="39" t="str">
        <f t="shared" ref="S65:S96" si="11">IF(OR($M65="",$M65=0),"",RANK($M65,$M$5:$M$111,0))</f>
        <v/>
      </c>
      <c r="T65" s="112" t="str">
        <f>IF(ISBLANK(A65),"",IF(ISNA(VLOOKUP(VLOOKUP($A65,Légende!$H:$J,3,FALSE),NOM_JM1,1,FALSE)),"AJOUTER L'ÉCOLE DANS LA SECTION 1",""))</f>
        <v/>
      </c>
    </row>
    <row r="66" spans="2:20" ht="15.75" x14ac:dyDescent="0.25">
      <c r="B66" s="45"/>
      <c r="C66" s="2"/>
      <c r="D66" s="2"/>
      <c r="E66" s="2"/>
      <c r="F66" s="2"/>
      <c r="G66" s="2"/>
      <c r="H66" s="2"/>
      <c r="I66" s="2"/>
      <c r="J66" s="18"/>
      <c r="K66" s="18"/>
      <c r="L66" s="18"/>
      <c r="M66" s="18"/>
      <c r="N66" s="128" t="str">
        <f>IF(ISNA(VLOOKUP(A66,Légende!$H:$J,3,FALSE)),"",VLOOKUP(A66,Légende!$H:$J,3,FALSE))</f>
        <v/>
      </c>
      <c r="P66" s="39" t="str">
        <f t="shared" si="8"/>
        <v/>
      </c>
      <c r="Q66" s="39" t="str">
        <f t="shared" si="9"/>
        <v/>
      </c>
      <c r="R66" s="39" t="str">
        <f t="shared" si="10"/>
        <v/>
      </c>
      <c r="S66" s="39" t="str">
        <f t="shared" si="11"/>
        <v/>
      </c>
      <c r="T66" s="112" t="str">
        <f>IF(ISBLANK(A66),"",IF(ISNA(VLOOKUP(VLOOKUP($A66,Légende!$H:$J,3,FALSE),NOM_JM1,1,FALSE)),"AJOUTER L'ÉCOLE DANS LA SECTION 1",""))</f>
        <v/>
      </c>
    </row>
    <row r="67" spans="2:20" ht="15.75" x14ac:dyDescent="0.25">
      <c r="B67" s="45"/>
      <c r="C67" s="2"/>
      <c r="D67" s="2"/>
      <c r="E67" s="2"/>
      <c r="F67" s="2"/>
      <c r="G67" s="2"/>
      <c r="H67" s="2"/>
      <c r="I67" s="2"/>
      <c r="J67" s="18"/>
      <c r="K67" s="18"/>
      <c r="L67" s="18"/>
      <c r="M67" s="18"/>
      <c r="N67" s="128" t="str">
        <f>IF(ISNA(VLOOKUP(A67,Légende!$H:$J,3,FALSE)),"",VLOOKUP(A67,Légende!$H:$J,3,FALSE))</f>
        <v/>
      </c>
      <c r="P67" s="39" t="str">
        <f t="shared" si="8"/>
        <v/>
      </c>
      <c r="Q67" s="39" t="str">
        <f t="shared" si="9"/>
        <v/>
      </c>
      <c r="R67" s="39" t="str">
        <f t="shared" si="10"/>
        <v/>
      </c>
      <c r="S67" s="39" t="str">
        <f t="shared" si="11"/>
        <v/>
      </c>
      <c r="T67" s="112" t="str">
        <f>IF(ISBLANK(A67),"",IF(ISNA(VLOOKUP(VLOOKUP($A67,Légende!$H:$J,3,FALSE),NOM_JM1,1,FALSE)),"AJOUTER L'ÉCOLE DANS LA SECTION 1",""))</f>
        <v/>
      </c>
    </row>
    <row r="68" spans="2:20" ht="15.75" x14ac:dyDescent="0.25">
      <c r="B68" s="45"/>
      <c r="C68" s="2"/>
      <c r="D68" s="2"/>
      <c r="E68" s="2"/>
      <c r="F68" s="2"/>
      <c r="G68" s="2"/>
      <c r="H68" s="2"/>
      <c r="I68" s="2"/>
      <c r="J68" s="18"/>
      <c r="K68" s="18"/>
      <c r="L68" s="18"/>
      <c r="M68" s="18"/>
      <c r="N68" s="128" t="str">
        <f>IF(ISNA(VLOOKUP(A68,Légende!$H:$J,3,FALSE)),"",VLOOKUP(A68,Légende!$H:$J,3,FALSE))</f>
        <v/>
      </c>
      <c r="P68" s="39" t="str">
        <f t="shared" si="8"/>
        <v/>
      </c>
      <c r="Q68" s="39" t="str">
        <f t="shared" si="9"/>
        <v/>
      </c>
      <c r="R68" s="39" t="str">
        <f t="shared" si="10"/>
        <v/>
      </c>
      <c r="S68" s="39" t="str">
        <f t="shared" si="11"/>
        <v/>
      </c>
      <c r="T68" s="112" t="str">
        <f>IF(ISBLANK(A68),"",IF(ISNA(VLOOKUP(VLOOKUP($A68,Légende!$H:$J,3,FALSE),NOM_JM1,1,FALSE)),"AJOUTER L'ÉCOLE DANS LA SECTION 1",""))</f>
        <v/>
      </c>
    </row>
    <row r="69" spans="2:20" ht="15.75" x14ac:dyDescent="0.25">
      <c r="B69" s="45"/>
      <c r="C69" s="2"/>
      <c r="D69" s="2"/>
      <c r="E69" s="2"/>
      <c r="F69" s="2"/>
      <c r="G69" s="2"/>
      <c r="H69" s="2"/>
      <c r="I69" s="2"/>
      <c r="J69" s="18"/>
      <c r="K69" s="18"/>
      <c r="L69" s="18"/>
      <c r="M69" s="18"/>
      <c r="N69" s="128" t="str">
        <f>IF(ISNA(VLOOKUP(A69,Légende!$H:$J,3,FALSE)),"",VLOOKUP(A69,Légende!$H:$J,3,FALSE))</f>
        <v/>
      </c>
      <c r="P69" s="39" t="str">
        <f t="shared" si="8"/>
        <v/>
      </c>
      <c r="Q69" s="39" t="str">
        <f t="shared" si="9"/>
        <v/>
      </c>
      <c r="R69" s="39" t="str">
        <f t="shared" si="10"/>
        <v/>
      </c>
      <c r="S69" s="39" t="str">
        <f t="shared" si="11"/>
        <v/>
      </c>
      <c r="T69" s="112" t="str">
        <f>IF(ISBLANK(A69),"",IF(ISNA(VLOOKUP(VLOOKUP($A69,Légende!$H:$J,3,FALSE),NOM_JM1,1,FALSE)),"AJOUTER L'ÉCOLE DANS LA SECTION 1",""))</f>
        <v/>
      </c>
    </row>
    <row r="70" spans="2:20" ht="15.75" x14ac:dyDescent="0.25">
      <c r="B70" s="45"/>
      <c r="C70" s="2"/>
      <c r="D70" s="2"/>
      <c r="E70" s="2"/>
      <c r="F70" s="2"/>
      <c r="G70" s="2"/>
      <c r="H70" s="2"/>
      <c r="I70" s="2"/>
      <c r="J70" s="18"/>
      <c r="K70" s="18"/>
      <c r="L70" s="18"/>
      <c r="M70" s="18"/>
      <c r="N70" s="128" t="str">
        <f>IF(ISNA(VLOOKUP(A70,Légende!$H:$J,3,FALSE)),"",VLOOKUP(A70,Légende!$H:$J,3,FALSE))</f>
        <v/>
      </c>
      <c r="P70" s="39" t="str">
        <f t="shared" si="8"/>
        <v/>
      </c>
      <c r="Q70" s="39" t="str">
        <f t="shared" si="9"/>
        <v/>
      </c>
      <c r="R70" s="39" t="str">
        <f t="shared" si="10"/>
        <v/>
      </c>
      <c r="S70" s="39" t="str">
        <f t="shared" si="11"/>
        <v/>
      </c>
      <c r="T70" s="112" t="str">
        <f>IF(ISBLANK(A70),"",IF(ISNA(VLOOKUP(VLOOKUP($A70,Légende!$H:$J,3,FALSE),NOM_JM1,1,FALSE)),"AJOUTER L'ÉCOLE DANS LA SECTION 1",""))</f>
        <v/>
      </c>
    </row>
    <row r="71" spans="2:20" ht="15.75" x14ac:dyDescent="0.25">
      <c r="B71" s="45"/>
      <c r="C71" s="2"/>
      <c r="D71" s="2"/>
      <c r="E71" s="2"/>
      <c r="F71" s="2"/>
      <c r="G71" s="2"/>
      <c r="H71" s="2"/>
      <c r="I71" s="2"/>
      <c r="J71" s="18"/>
      <c r="K71" s="18"/>
      <c r="L71" s="18"/>
      <c r="M71" s="18"/>
      <c r="N71" s="128" t="str">
        <f>IF(ISNA(VLOOKUP(A71,Légende!$H:$J,3,FALSE)),"",VLOOKUP(A71,Légende!$H:$J,3,FALSE))</f>
        <v/>
      </c>
      <c r="P71" s="39" t="str">
        <f t="shared" si="8"/>
        <v/>
      </c>
      <c r="Q71" s="39" t="str">
        <f t="shared" si="9"/>
        <v/>
      </c>
      <c r="R71" s="39" t="str">
        <f t="shared" si="10"/>
        <v/>
      </c>
      <c r="S71" s="39" t="str">
        <f t="shared" si="11"/>
        <v/>
      </c>
      <c r="T71" s="112" t="str">
        <f>IF(ISBLANK(A71),"",IF(ISNA(VLOOKUP(VLOOKUP($A71,Légende!$H:$J,3,FALSE),NOM_JM1,1,FALSE)),"AJOUTER L'ÉCOLE DANS LA SECTION 1",""))</f>
        <v/>
      </c>
    </row>
    <row r="72" spans="2:20" ht="15.75" x14ac:dyDescent="0.25">
      <c r="B72" s="45"/>
      <c r="C72" s="2"/>
      <c r="D72" s="2"/>
      <c r="E72" s="2"/>
      <c r="F72" s="2"/>
      <c r="G72" s="2"/>
      <c r="H72" s="2"/>
      <c r="I72" s="2"/>
      <c r="J72" s="18"/>
      <c r="K72" s="18"/>
      <c r="L72" s="18"/>
      <c r="M72" s="18"/>
      <c r="N72" s="128" t="str">
        <f>IF(ISNA(VLOOKUP(A72,Légende!$H:$J,3,FALSE)),"",VLOOKUP(A72,Légende!$H:$J,3,FALSE))</f>
        <v/>
      </c>
      <c r="P72" s="39" t="str">
        <f t="shared" si="8"/>
        <v/>
      </c>
      <c r="Q72" s="39" t="str">
        <f t="shared" si="9"/>
        <v/>
      </c>
      <c r="R72" s="39" t="str">
        <f t="shared" si="10"/>
        <v/>
      </c>
      <c r="S72" s="39" t="str">
        <f t="shared" si="11"/>
        <v/>
      </c>
      <c r="T72" s="112" t="str">
        <f>IF(ISBLANK(A72),"",IF(ISNA(VLOOKUP(VLOOKUP($A72,Légende!$H:$J,3,FALSE),NOM_JM1,1,FALSE)),"AJOUTER L'ÉCOLE DANS LA SECTION 1",""))</f>
        <v/>
      </c>
    </row>
    <row r="73" spans="2:20" ht="15.75" x14ac:dyDescent="0.25">
      <c r="B73" s="45"/>
      <c r="C73" s="2"/>
      <c r="D73" s="2"/>
      <c r="E73" s="2"/>
      <c r="F73" s="2"/>
      <c r="G73" s="2"/>
      <c r="H73" s="2"/>
      <c r="I73" s="2"/>
      <c r="J73" s="18"/>
      <c r="K73" s="18"/>
      <c r="L73" s="18"/>
      <c r="M73" s="18"/>
      <c r="N73" s="128" t="str">
        <f>IF(ISNA(VLOOKUP(A73,Légende!$H:$J,3,FALSE)),"",VLOOKUP(A73,Légende!$H:$J,3,FALSE))</f>
        <v/>
      </c>
      <c r="P73" s="39" t="str">
        <f t="shared" si="8"/>
        <v/>
      </c>
      <c r="Q73" s="39" t="str">
        <f t="shared" si="9"/>
        <v/>
      </c>
      <c r="R73" s="39" t="str">
        <f t="shared" si="10"/>
        <v/>
      </c>
      <c r="S73" s="39" t="str">
        <f t="shared" si="11"/>
        <v/>
      </c>
      <c r="T73" s="112" t="str">
        <f>IF(ISBLANK(A73),"",IF(ISNA(VLOOKUP(VLOOKUP($A73,Légende!$H:$J,3,FALSE),NOM_JM1,1,FALSE)),"AJOUTER L'ÉCOLE DANS LA SECTION 1",""))</f>
        <v/>
      </c>
    </row>
    <row r="74" spans="2:20" ht="15.75" x14ac:dyDescent="0.25">
      <c r="B74" s="45"/>
      <c r="C74" s="2"/>
      <c r="D74" s="2"/>
      <c r="E74" s="2"/>
      <c r="F74" s="2"/>
      <c r="G74" s="2"/>
      <c r="H74" s="2"/>
      <c r="I74" s="2"/>
      <c r="J74" s="18"/>
      <c r="K74" s="18"/>
      <c r="L74" s="18"/>
      <c r="M74" s="18"/>
      <c r="N74" s="128" t="str">
        <f>IF(ISNA(VLOOKUP(A74,Légende!$H:$J,3,FALSE)),"",VLOOKUP(A74,Légende!$H:$J,3,FALSE))</f>
        <v/>
      </c>
      <c r="P74" s="39" t="str">
        <f t="shared" si="8"/>
        <v/>
      </c>
      <c r="Q74" s="39" t="str">
        <f t="shared" si="9"/>
        <v/>
      </c>
      <c r="R74" s="39" t="str">
        <f t="shared" si="10"/>
        <v/>
      </c>
      <c r="S74" s="39" t="str">
        <f t="shared" si="11"/>
        <v/>
      </c>
      <c r="T74" s="112" t="str">
        <f>IF(ISBLANK(A74),"",IF(ISNA(VLOOKUP(VLOOKUP($A74,Légende!$H:$J,3,FALSE),NOM_JM1,1,FALSE)),"AJOUTER L'ÉCOLE DANS LA SECTION 1",""))</f>
        <v/>
      </c>
    </row>
    <row r="75" spans="2:20" ht="15.75" x14ac:dyDescent="0.25">
      <c r="B75" s="45"/>
      <c r="C75" s="2"/>
      <c r="D75" s="2"/>
      <c r="E75" s="2"/>
      <c r="F75" s="2"/>
      <c r="G75" s="2"/>
      <c r="H75" s="2"/>
      <c r="I75" s="2"/>
      <c r="J75" s="18"/>
      <c r="K75" s="18"/>
      <c r="L75" s="18"/>
      <c r="M75" s="18"/>
      <c r="N75" s="128" t="str">
        <f>IF(ISNA(VLOOKUP(A75,Légende!$H:$J,3,FALSE)),"",VLOOKUP(A75,Légende!$H:$J,3,FALSE))</f>
        <v/>
      </c>
      <c r="P75" s="39" t="str">
        <f t="shared" si="8"/>
        <v/>
      </c>
      <c r="Q75" s="39" t="str">
        <f t="shared" si="9"/>
        <v/>
      </c>
      <c r="R75" s="39" t="str">
        <f t="shared" si="10"/>
        <v/>
      </c>
      <c r="S75" s="39" t="str">
        <f t="shared" si="11"/>
        <v/>
      </c>
      <c r="T75" s="112" t="str">
        <f>IF(ISBLANK(A75),"",IF(ISNA(VLOOKUP(VLOOKUP($A75,Légende!$H:$J,3,FALSE),NOM_JM1,1,FALSE)),"AJOUTER L'ÉCOLE DANS LA SECTION 1",""))</f>
        <v/>
      </c>
    </row>
    <row r="76" spans="2:20" ht="15.75" x14ac:dyDescent="0.25">
      <c r="B76" s="45"/>
      <c r="C76" s="2"/>
      <c r="D76" s="2"/>
      <c r="E76" s="2"/>
      <c r="F76" s="2"/>
      <c r="G76" s="2"/>
      <c r="H76" s="2"/>
      <c r="I76" s="2"/>
      <c r="J76" s="18"/>
      <c r="K76" s="18"/>
      <c r="L76" s="18"/>
      <c r="M76" s="18"/>
      <c r="N76" s="128" t="str">
        <f>IF(ISNA(VLOOKUP(A76,Légende!$H:$J,3,FALSE)),"",VLOOKUP(A76,Légende!$H:$J,3,FALSE))</f>
        <v/>
      </c>
      <c r="P76" s="39" t="str">
        <f t="shared" si="8"/>
        <v/>
      </c>
      <c r="Q76" s="39" t="str">
        <f t="shared" si="9"/>
        <v/>
      </c>
      <c r="R76" s="39" t="str">
        <f t="shared" si="10"/>
        <v/>
      </c>
      <c r="S76" s="39" t="str">
        <f t="shared" si="11"/>
        <v/>
      </c>
      <c r="T76" s="112" t="str">
        <f>IF(ISBLANK(A76),"",IF(ISNA(VLOOKUP(VLOOKUP($A76,Légende!$H:$J,3,FALSE),NOM_JM1,1,FALSE)),"AJOUTER L'ÉCOLE DANS LA SECTION 1",""))</f>
        <v/>
      </c>
    </row>
    <row r="77" spans="2:20" ht="15.75" x14ac:dyDescent="0.25">
      <c r="B77" s="45"/>
      <c r="C77" s="2"/>
      <c r="D77" s="2"/>
      <c r="E77" s="2"/>
      <c r="F77" s="2"/>
      <c r="G77" s="2"/>
      <c r="H77" s="2"/>
      <c r="I77" s="2"/>
      <c r="J77" s="18"/>
      <c r="K77" s="18"/>
      <c r="L77" s="18"/>
      <c r="M77" s="18"/>
      <c r="N77" s="128" t="str">
        <f>IF(ISNA(VLOOKUP(A77,Légende!$H:$J,3,FALSE)),"",VLOOKUP(A77,Légende!$H:$J,3,FALSE))</f>
        <v/>
      </c>
      <c r="P77" s="39" t="str">
        <f t="shared" si="8"/>
        <v/>
      </c>
      <c r="Q77" s="39" t="str">
        <f t="shared" si="9"/>
        <v/>
      </c>
      <c r="R77" s="39" t="str">
        <f t="shared" si="10"/>
        <v/>
      </c>
      <c r="S77" s="39" t="str">
        <f t="shared" si="11"/>
        <v/>
      </c>
      <c r="T77" s="112" t="str">
        <f>IF(ISBLANK(A77),"",IF(ISNA(VLOOKUP(VLOOKUP($A77,Légende!$H:$J,3,FALSE),NOM_JM1,1,FALSE)),"AJOUTER L'ÉCOLE DANS LA SECTION 1",""))</f>
        <v/>
      </c>
    </row>
    <row r="78" spans="2:20" ht="15.75" x14ac:dyDescent="0.25">
      <c r="B78" s="45"/>
      <c r="C78" s="2"/>
      <c r="D78" s="2"/>
      <c r="E78" s="2"/>
      <c r="F78" s="2"/>
      <c r="G78" s="2"/>
      <c r="H78" s="2"/>
      <c r="I78" s="2"/>
      <c r="J78" s="18"/>
      <c r="K78" s="18"/>
      <c r="L78" s="18"/>
      <c r="M78" s="18"/>
      <c r="N78" s="128" t="str">
        <f>IF(ISNA(VLOOKUP(A78,Légende!$H:$J,3,FALSE)),"",VLOOKUP(A78,Légende!$H:$J,3,FALSE))</f>
        <v/>
      </c>
      <c r="P78" s="39" t="str">
        <f t="shared" si="8"/>
        <v/>
      </c>
      <c r="Q78" s="39" t="str">
        <f t="shared" si="9"/>
        <v/>
      </c>
      <c r="R78" s="39" t="str">
        <f t="shared" si="10"/>
        <v/>
      </c>
      <c r="S78" s="39" t="str">
        <f t="shared" si="11"/>
        <v/>
      </c>
      <c r="T78" s="112" t="str">
        <f>IF(ISBLANK(A78),"",IF(ISNA(VLOOKUP(VLOOKUP($A78,Légende!$H:$J,3,FALSE),NOM_JM1,1,FALSE)),"AJOUTER L'ÉCOLE DANS LA SECTION 1",""))</f>
        <v/>
      </c>
    </row>
    <row r="79" spans="2:20" ht="15.75" x14ac:dyDescent="0.25">
      <c r="B79" s="45"/>
      <c r="C79" s="2"/>
      <c r="D79" s="2"/>
      <c r="E79" s="2"/>
      <c r="F79" s="2"/>
      <c r="G79" s="2"/>
      <c r="H79" s="2"/>
      <c r="I79" s="2"/>
      <c r="J79" s="18"/>
      <c r="K79" s="18"/>
      <c r="L79" s="18"/>
      <c r="M79" s="18"/>
      <c r="N79" s="128" t="str">
        <f>IF(ISNA(VLOOKUP(A79,Légende!$H:$J,3,FALSE)),"",VLOOKUP(A79,Légende!$H:$J,3,FALSE))</f>
        <v/>
      </c>
      <c r="P79" s="39" t="str">
        <f t="shared" si="8"/>
        <v/>
      </c>
      <c r="Q79" s="39" t="str">
        <f t="shared" si="9"/>
        <v/>
      </c>
      <c r="R79" s="39" t="str">
        <f t="shared" si="10"/>
        <v/>
      </c>
      <c r="S79" s="39" t="str">
        <f t="shared" si="11"/>
        <v/>
      </c>
      <c r="T79" s="112" t="str">
        <f>IF(ISBLANK(A79),"",IF(ISNA(VLOOKUP(VLOOKUP($A79,Légende!$H:$J,3,FALSE),NOM_JM1,1,FALSE)),"AJOUTER L'ÉCOLE DANS LA SECTION 1",""))</f>
        <v/>
      </c>
    </row>
    <row r="80" spans="2:20" ht="15.75" x14ac:dyDescent="0.25">
      <c r="B80" s="45"/>
      <c r="C80" s="2"/>
      <c r="D80" s="2"/>
      <c r="E80" s="2"/>
      <c r="F80" s="2"/>
      <c r="G80" s="2"/>
      <c r="H80" s="2"/>
      <c r="I80" s="2"/>
      <c r="J80" s="18"/>
      <c r="K80" s="18"/>
      <c r="L80" s="18"/>
      <c r="M80" s="18"/>
      <c r="N80" s="128" t="str">
        <f>IF(ISNA(VLOOKUP(A80,Légende!$H:$J,3,FALSE)),"",VLOOKUP(A80,Légende!$H:$J,3,FALSE))</f>
        <v/>
      </c>
      <c r="P80" s="39" t="str">
        <f t="shared" si="8"/>
        <v/>
      </c>
      <c r="Q80" s="39" t="str">
        <f t="shared" si="9"/>
        <v/>
      </c>
      <c r="R80" s="39" t="str">
        <f t="shared" si="10"/>
        <v/>
      </c>
      <c r="S80" s="39" t="str">
        <f t="shared" si="11"/>
        <v/>
      </c>
      <c r="T80" s="112" t="str">
        <f>IF(ISBLANK(A80),"",IF(ISNA(VLOOKUP(VLOOKUP($A80,Légende!$H:$J,3,FALSE),NOM_JM1,1,FALSE)),"AJOUTER L'ÉCOLE DANS LA SECTION 1",""))</f>
        <v/>
      </c>
    </row>
    <row r="81" spans="2:20" ht="15.75" x14ac:dyDescent="0.25">
      <c r="B81" s="45"/>
      <c r="C81" s="2"/>
      <c r="D81" s="2"/>
      <c r="E81" s="2"/>
      <c r="F81" s="2"/>
      <c r="G81" s="2"/>
      <c r="H81" s="2"/>
      <c r="I81" s="2"/>
      <c r="J81" s="18"/>
      <c r="K81" s="18"/>
      <c r="L81" s="18"/>
      <c r="M81" s="18"/>
      <c r="N81" s="128" t="str">
        <f>IF(ISNA(VLOOKUP(A81,Légende!$H:$J,3,FALSE)),"",VLOOKUP(A81,Légende!$H:$J,3,FALSE))</f>
        <v/>
      </c>
      <c r="P81" s="39" t="str">
        <f t="shared" si="8"/>
        <v/>
      </c>
      <c r="Q81" s="39" t="str">
        <f t="shared" si="9"/>
        <v/>
      </c>
      <c r="R81" s="39" t="str">
        <f t="shared" si="10"/>
        <v/>
      </c>
      <c r="S81" s="39" t="str">
        <f t="shared" si="11"/>
        <v/>
      </c>
      <c r="T81" s="112" t="str">
        <f>IF(ISBLANK(A81),"",IF(ISNA(VLOOKUP(VLOOKUP($A81,Légende!$H:$J,3,FALSE),NOM_JM1,1,FALSE)),"AJOUTER L'ÉCOLE DANS LA SECTION 1",""))</f>
        <v/>
      </c>
    </row>
    <row r="82" spans="2:20" ht="15.75" x14ac:dyDescent="0.25">
      <c r="B82" s="45"/>
      <c r="C82" s="2"/>
      <c r="D82" s="2"/>
      <c r="E82" s="2"/>
      <c r="F82" s="2"/>
      <c r="G82" s="2"/>
      <c r="H82" s="2"/>
      <c r="I82" s="2"/>
      <c r="J82" s="18"/>
      <c r="K82" s="18"/>
      <c r="L82" s="18"/>
      <c r="M82" s="18"/>
      <c r="N82" s="128" t="str">
        <f>IF(ISNA(VLOOKUP(A82,Légende!$H:$J,3,FALSE)),"",VLOOKUP(A82,Légende!$H:$J,3,FALSE))</f>
        <v/>
      </c>
      <c r="P82" s="39" t="str">
        <f t="shared" si="8"/>
        <v/>
      </c>
      <c r="Q82" s="39" t="str">
        <f t="shared" si="9"/>
        <v/>
      </c>
      <c r="R82" s="39" t="str">
        <f t="shared" si="10"/>
        <v/>
      </c>
      <c r="S82" s="39" t="str">
        <f t="shared" si="11"/>
        <v/>
      </c>
      <c r="T82" s="112" t="str">
        <f>IF(ISBLANK(A82),"",IF(ISNA(VLOOKUP(VLOOKUP($A82,Légende!$H:$J,3,FALSE),NOM_JM1,1,FALSE)),"AJOUTER L'ÉCOLE DANS LA SECTION 1",""))</f>
        <v/>
      </c>
    </row>
    <row r="83" spans="2:20" ht="15.75" x14ac:dyDescent="0.25">
      <c r="B83" s="45"/>
      <c r="C83" s="2"/>
      <c r="D83" s="2"/>
      <c r="E83" s="2"/>
      <c r="F83" s="2"/>
      <c r="G83" s="2"/>
      <c r="H83" s="2"/>
      <c r="I83" s="2"/>
      <c r="J83" s="18"/>
      <c r="K83" s="18"/>
      <c r="L83" s="18"/>
      <c r="M83" s="18"/>
      <c r="N83" s="128" t="str">
        <f>IF(ISNA(VLOOKUP(A83,Légende!$H:$J,3,FALSE)),"",VLOOKUP(A83,Légende!$H:$J,3,FALSE))</f>
        <v/>
      </c>
      <c r="P83" s="39" t="str">
        <f t="shared" si="8"/>
        <v/>
      </c>
      <c r="Q83" s="39" t="str">
        <f t="shared" si="9"/>
        <v/>
      </c>
      <c r="R83" s="39" t="str">
        <f t="shared" si="10"/>
        <v/>
      </c>
      <c r="S83" s="39" t="str">
        <f t="shared" si="11"/>
        <v/>
      </c>
      <c r="T83" s="112" t="str">
        <f>IF(ISBLANK(A83),"",IF(ISNA(VLOOKUP(VLOOKUP($A83,Légende!$H:$J,3,FALSE),NOM_JM1,1,FALSE)),"AJOUTER L'ÉCOLE DANS LA SECTION 1",""))</f>
        <v/>
      </c>
    </row>
    <row r="84" spans="2:20" ht="15.75" x14ac:dyDescent="0.25">
      <c r="B84" s="45"/>
      <c r="C84" s="2"/>
      <c r="D84" s="2"/>
      <c r="E84" s="2"/>
      <c r="F84" s="2"/>
      <c r="G84" s="2"/>
      <c r="H84" s="2"/>
      <c r="I84" s="2"/>
      <c r="J84" s="18"/>
      <c r="K84" s="18"/>
      <c r="L84" s="18"/>
      <c r="M84" s="18"/>
      <c r="N84" s="128" t="str">
        <f>IF(ISNA(VLOOKUP(A84,Légende!$H:$J,3,FALSE)),"",VLOOKUP(A84,Légende!$H:$J,3,FALSE))</f>
        <v/>
      </c>
      <c r="P84" s="39" t="str">
        <f t="shared" si="8"/>
        <v/>
      </c>
      <c r="Q84" s="39" t="str">
        <f t="shared" si="9"/>
        <v/>
      </c>
      <c r="R84" s="39" t="str">
        <f t="shared" si="10"/>
        <v/>
      </c>
      <c r="S84" s="39" t="str">
        <f t="shared" si="11"/>
        <v/>
      </c>
      <c r="T84" s="112" t="str">
        <f>IF(ISBLANK(A84),"",IF(ISNA(VLOOKUP(VLOOKUP($A84,Légende!$H:$J,3,FALSE),NOM_JM1,1,FALSE)),"AJOUTER L'ÉCOLE DANS LA SECTION 1",""))</f>
        <v/>
      </c>
    </row>
    <row r="85" spans="2:20" ht="15.75" x14ac:dyDescent="0.25">
      <c r="B85" s="45"/>
      <c r="C85" s="2"/>
      <c r="D85" s="2"/>
      <c r="E85" s="2"/>
      <c r="F85" s="2"/>
      <c r="G85" s="2"/>
      <c r="H85" s="2"/>
      <c r="I85" s="2"/>
      <c r="J85" s="18"/>
      <c r="K85" s="18"/>
      <c r="L85" s="18"/>
      <c r="M85" s="18"/>
      <c r="N85" s="128" t="str">
        <f>IF(ISNA(VLOOKUP(A85,Légende!$H:$J,3,FALSE)),"",VLOOKUP(A85,Légende!$H:$J,3,FALSE))</f>
        <v/>
      </c>
      <c r="P85" s="39" t="str">
        <f t="shared" si="8"/>
        <v/>
      </c>
      <c r="Q85" s="39" t="str">
        <f t="shared" si="9"/>
        <v/>
      </c>
      <c r="R85" s="39" t="str">
        <f t="shared" si="10"/>
        <v/>
      </c>
      <c r="S85" s="39" t="str">
        <f t="shared" si="11"/>
        <v/>
      </c>
      <c r="T85" s="112" t="str">
        <f>IF(ISBLANK(A85),"",IF(ISNA(VLOOKUP(VLOOKUP($A85,Légende!$H:$J,3,FALSE),NOM_JM1,1,FALSE)),"AJOUTER L'ÉCOLE DANS LA SECTION 1",""))</f>
        <v/>
      </c>
    </row>
    <row r="86" spans="2:20" ht="15.75" x14ac:dyDescent="0.25">
      <c r="B86" s="45"/>
      <c r="C86" s="2"/>
      <c r="D86" s="2"/>
      <c r="E86" s="2"/>
      <c r="F86" s="2"/>
      <c r="G86" s="2"/>
      <c r="H86" s="2"/>
      <c r="I86" s="2"/>
      <c r="J86" s="18"/>
      <c r="K86" s="18"/>
      <c r="L86" s="18"/>
      <c r="M86" s="18"/>
      <c r="N86" s="128" t="str">
        <f>IF(ISNA(VLOOKUP(A86,Légende!$H:$J,3,FALSE)),"",VLOOKUP(A86,Légende!$H:$J,3,FALSE))</f>
        <v/>
      </c>
      <c r="P86" s="39" t="str">
        <f t="shared" si="8"/>
        <v/>
      </c>
      <c r="Q86" s="39" t="str">
        <f t="shared" si="9"/>
        <v/>
      </c>
      <c r="R86" s="39" t="str">
        <f t="shared" si="10"/>
        <v/>
      </c>
      <c r="S86" s="39" t="str">
        <f t="shared" si="11"/>
        <v/>
      </c>
      <c r="T86" s="112" t="str">
        <f>IF(ISBLANK(A86),"",IF(ISNA(VLOOKUP(VLOOKUP($A86,Légende!$H:$J,3,FALSE),NOM_JM1,1,FALSE)),"AJOUTER L'ÉCOLE DANS LA SECTION 1",""))</f>
        <v/>
      </c>
    </row>
    <row r="87" spans="2:20" ht="15.75" x14ac:dyDescent="0.25">
      <c r="B87" s="45"/>
      <c r="C87" s="2"/>
      <c r="D87" s="2"/>
      <c r="E87" s="2"/>
      <c r="F87" s="2"/>
      <c r="G87" s="2"/>
      <c r="H87" s="2"/>
      <c r="I87" s="2"/>
      <c r="J87" s="18"/>
      <c r="K87" s="18"/>
      <c r="L87" s="18"/>
      <c r="M87" s="18"/>
      <c r="N87" s="128" t="str">
        <f>IF(ISNA(VLOOKUP(A87,Légende!$H:$J,3,FALSE)),"",VLOOKUP(A87,Légende!$H:$J,3,FALSE))</f>
        <v/>
      </c>
      <c r="P87" s="39" t="str">
        <f t="shared" si="8"/>
        <v/>
      </c>
      <c r="Q87" s="39" t="str">
        <f t="shared" si="9"/>
        <v/>
      </c>
      <c r="R87" s="39" t="str">
        <f t="shared" si="10"/>
        <v/>
      </c>
      <c r="S87" s="39" t="str">
        <f t="shared" si="11"/>
        <v/>
      </c>
      <c r="T87" s="112" t="str">
        <f>IF(ISBLANK(A87),"",IF(ISNA(VLOOKUP(VLOOKUP($A87,Légende!$H:$J,3,FALSE),NOM_JM1,1,FALSE)),"AJOUTER L'ÉCOLE DANS LA SECTION 1",""))</f>
        <v/>
      </c>
    </row>
    <row r="88" spans="2:20" ht="15.75" x14ac:dyDescent="0.25">
      <c r="B88" s="45"/>
      <c r="C88" s="2"/>
      <c r="D88" s="2"/>
      <c r="E88" s="2"/>
      <c r="F88" s="2"/>
      <c r="G88" s="2"/>
      <c r="H88" s="2"/>
      <c r="I88" s="2"/>
      <c r="J88" s="18"/>
      <c r="K88" s="18"/>
      <c r="L88" s="18"/>
      <c r="M88" s="18"/>
      <c r="N88" s="128" t="str">
        <f>IF(ISNA(VLOOKUP(A88,Légende!$H:$J,3,FALSE)),"",VLOOKUP(A88,Légende!$H:$J,3,FALSE))</f>
        <v/>
      </c>
      <c r="P88" s="39" t="str">
        <f t="shared" si="8"/>
        <v/>
      </c>
      <c r="Q88" s="39" t="str">
        <f t="shared" si="9"/>
        <v/>
      </c>
      <c r="R88" s="39" t="str">
        <f t="shared" si="10"/>
        <v/>
      </c>
      <c r="S88" s="39" t="str">
        <f t="shared" si="11"/>
        <v/>
      </c>
      <c r="T88" s="112" t="str">
        <f>IF(ISBLANK(A88),"",IF(ISNA(VLOOKUP(VLOOKUP($A88,Légende!$H:$J,3,FALSE),NOM_JM1,1,FALSE)),"AJOUTER L'ÉCOLE DANS LA SECTION 1",""))</f>
        <v/>
      </c>
    </row>
    <row r="89" spans="2:20" ht="15.75" x14ac:dyDescent="0.25">
      <c r="B89" s="45"/>
      <c r="C89" s="2"/>
      <c r="D89" s="2"/>
      <c r="E89" s="2"/>
      <c r="F89" s="2"/>
      <c r="G89" s="2"/>
      <c r="H89" s="2"/>
      <c r="I89" s="2"/>
      <c r="J89" s="18"/>
      <c r="K89" s="18"/>
      <c r="L89" s="18"/>
      <c r="M89" s="18"/>
      <c r="N89" s="128" t="str">
        <f>IF(ISNA(VLOOKUP(A89,Légende!$H:$J,3,FALSE)),"",VLOOKUP(A89,Légende!$H:$J,3,FALSE))</f>
        <v/>
      </c>
      <c r="P89" s="39" t="str">
        <f t="shared" si="8"/>
        <v/>
      </c>
      <c r="Q89" s="39" t="str">
        <f t="shared" si="9"/>
        <v/>
      </c>
      <c r="R89" s="39" t="str">
        <f t="shared" si="10"/>
        <v/>
      </c>
      <c r="S89" s="39" t="str">
        <f t="shared" si="11"/>
        <v/>
      </c>
      <c r="T89" s="112" t="str">
        <f>IF(ISBLANK(A89),"",IF(ISNA(VLOOKUP(VLOOKUP($A89,Légende!$H:$J,3,FALSE),NOM_JM1,1,FALSE)),"AJOUTER L'ÉCOLE DANS LA SECTION 1",""))</f>
        <v/>
      </c>
    </row>
    <row r="90" spans="2:20" ht="15.75" x14ac:dyDescent="0.25">
      <c r="B90" s="45"/>
      <c r="C90" s="2"/>
      <c r="D90" s="2"/>
      <c r="E90" s="2"/>
      <c r="F90" s="2"/>
      <c r="G90" s="2"/>
      <c r="H90" s="2"/>
      <c r="I90" s="2"/>
      <c r="J90" s="18"/>
      <c r="K90" s="18"/>
      <c r="L90" s="18"/>
      <c r="M90" s="18"/>
      <c r="N90" s="128" t="str">
        <f>IF(ISNA(VLOOKUP(A90,Légende!$H:$J,3,FALSE)),"",VLOOKUP(A90,Légende!$H:$J,3,FALSE))</f>
        <v/>
      </c>
      <c r="P90" s="39" t="str">
        <f t="shared" si="8"/>
        <v/>
      </c>
      <c r="Q90" s="39" t="str">
        <f t="shared" si="9"/>
        <v/>
      </c>
      <c r="R90" s="39" t="str">
        <f t="shared" si="10"/>
        <v/>
      </c>
      <c r="S90" s="39" t="str">
        <f t="shared" si="11"/>
        <v/>
      </c>
      <c r="T90" s="112" t="str">
        <f>IF(ISBLANK(A90),"",IF(ISNA(VLOOKUP(VLOOKUP($A90,Légende!$H:$J,3,FALSE),NOM_JM1,1,FALSE)),"AJOUTER L'ÉCOLE DANS LA SECTION 1",""))</f>
        <v/>
      </c>
    </row>
    <row r="91" spans="2:20" ht="15.75" x14ac:dyDescent="0.25">
      <c r="B91" s="45"/>
      <c r="C91" s="2"/>
      <c r="D91" s="2"/>
      <c r="E91" s="2"/>
      <c r="F91" s="2"/>
      <c r="G91" s="2"/>
      <c r="H91" s="2"/>
      <c r="I91" s="2"/>
      <c r="J91" s="18"/>
      <c r="K91" s="18"/>
      <c r="L91" s="18"/>
      <c r="M91" s="18"/>
      <c r="N91" s="128" t="str">
        <f>IF(ISNA(VLOOKUP(A91,Légende!$H:$J,3,FALSE)),"",VLOOKUP(A91,Légende!$H:$J,3,FALSE))</f>
        <v/>
      </c>
      <c r="P91" s="39" t="str">
        <f t="shared" si="8"/>
        <v/>
      </c>
      <c r="Q91" s="39" t="str">
        <f t="shared" si="9"/>
        <v/>
      </c>
      <c r="R91" s="39" t="str">
        <f t="shared" si="10"/>
        <v/>
      </c>
      <c r="S91" s="39" t="str">
        <f t="shared" si="11"/>
        <v/>
      </c>
      <c r="T91" s="112" t="str">
        <f>IF(ISBLANK(A91),"",IF(ISNA(VLOOKUP(VLOOKUP($A91,Légende!$H:$J,3,FALSE),NOM_JM1,1,FALSE)),"AJOUTER L'ÉCOLE DANS LA SECTION 1",""))</f>
        <v/>
      </c>
    </row>
    <row r="92" spans="2:20" ht="15.75" x14ac:dyDescent="0.25">
      <c r="B92" s="45"/>
      <c r="C92" s="2"/>
      <c r="D92" s="2"/>
      <c r="E92" s="2"/>
      <c r="F92" s="2"/>
      <c r="G92" s="2"/>
      <c r="H92" s="2"/>
      <c r="I92" s="2"/>
      <c r="J92" s="18"/>
      <c r="K92" s="18"/>
      <c r="L92" s="18"/>
      <c r="M92" s="18"/>
      <c r="N92" s="128" t="str">
        <f>IF(ISNA(VLOOKUP(A92,Légende!$H:$J,3,FALSE)),"",VLOOKUP(A92,Légende!$H:$J,3,FALSE))</f>
        <v/>
      </c>
      <c r="P92" s="39" t="str">
        <f t="shared" si="8"/>
        <v/>
      </c>
      <c r="Q92" s="39" t="str">
        <f t="shared" si="9"/>
        <v/>
      </c>
      <c r="R92" s="39" t="str">
        <f t="shared" si="10"/>
        <v/>
      </c>
      <c r="S92" s="39" t="str">
        <f t="shared" si="11"/>
        <v/>
      </c>
      <c r="T92" s="112" t="str">
        <f>IF(ISBLANK(A92),"",IF(ISNA(VLOOKUP(VLOOKUP($A92,Légende!$H:$J,3,FALSE),NOM_JM1,1,FALSE)),"AJOUTER L'ÉCOLE DANS LA SECTION 1",""))</f>
        <v/>
      </c>
    </row>
    <row r="93" spans="2:20" ht="15.75" x14ac:dyDescent="0.25">
      <c r="B93" s="45"/>
      <c r="C93" s="2"/>
      <c r="D93" s="2"/>
      <c r="E93" s="2"/>
      <c r="F93" s="2"/>
      <c r="G93" s="2"/>
      <c r="H93" s="2"/>
      <c r="I93" s="2"/>
      <c r="J93" s="18"/>
      <c r="K93" s="18"/>
      <c r="L93" s="18"/>
      <c r="M93" s="18"/>
      <c r="N93" s="128" t="str">
        <f>IF(ISNA(VLOOKUP(A93,Légende!$H:$J,3,FALSE)),"",VLOOKUP(A93,Légende!$H:$J,3,FALSE))</f>
        <v/>
      </c>
      <c r="P93" s="39" t="str">
        <f t="shared" si="8"/>
        <v/>
      </c>
      <c r="Q93" s="39" t="str">
        <f t="shared" si="9"/>
        <v/>
      </c>
      <c r="R93" s="39" t="str">
        <f t="shared" si="10"/>
        <v/>
      </c>
      <c r="S93" s="39" t="str">
        <f t="shared" si="11"/>
        <v/>
      </c>
      <c r="T93" s="112" t="str">
        <f>IF(ISBLANK(A93),"",IF(ISNA(VLOOKUP(VLOOKUP($A93,Légende!$H:$J,3,FALSE),NOM_JM1,1,FALSE)),"AJOUTER L'ÉCOLE DANS LA SECTION 1",""))</f>
        <v/>
      </c>
    </row>
    <row r="94" spans="2:20" ht="15.75" customHeight="1" x14ac:dyDescent="0.25">
      <c r="B94" s="45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128" t="str">
        <f>IF(ISNA(VLOOKUP(A94,Légende!$H:$J,3,FALSE)),"",VLOOKUP(A94,Légende!$H:$J,3,FALSE))</f>
        <v/>
      </c>
      <c r="P94" s="39" t="str">
        <f t="shared" si="8"/>
        <v/>
      </c>
      <c r="Q94" s="39" t="str">
        <f t="shared" si="9"/>
        <v/>
      </c>
      <c r="R94" s="39" t="str">
        <f t="shared" si="10"/>
        <v/>
      </c>
      <c r="S94" s="39" t="str">
        <f t="shared" si="11"/>
        <v/>
      </c>
      <c r="T94" s="112" t="str">
        <f>IF(ISBLANK(A94),"",IF(ISNA(VLOOKUP(VLOOKUP($A94,Légende!$H:$J,3,FALSE),NOM_JM1,1,FALSE)),"AJOUTER L'ÉCOLE DANS LA SECTION 1",""))</f>
        <v/>
      </c>
    </row>
    <row r="95" spans="2:20" ht="15.75" customHeight="1" x14ac:dyDescent="0.25">
      <c r="B95" s="45"/>
      <c r="C95" s="2"/>
      <c r="D95" s="2"/>
      <c r="E95" s="2"/>
      <c r="F95" s="2"/>
      <c r="G95" s="2"/>
      <c r="H95" s="4"/>
      <c r="I95" s="4"/>
      <c r="J95" s="4"/>
      <c r="K95" s="4"/>
      <c r="L95" s="4"/>
      <c r="M95" s="4"/>
      <c r="N95" s="128" t="str">
        <f>IF(ISNA(VLOOKUP(A95,Légende!$H:$J,3,FALSE)),"",VLOOKUP(A95,Légende!$H:$J,3,FALSE))</f>
        <v/>
      </c>
      <c r="P95" s="39" t="str">
        <f t="shared" si="8"/>
        <v/>
      </c>
      <c r="Q95" s="39" t="str">
        <f t="shared" si="9"/>
        <v/>
      </c>
      <c r="R95" s="39" t="str">
        <f t="shared" si="10"/>
        <v/>
      </c>
      <c r="S95" s="39" t="str">
        <f t="shared" si="11"/>
        <v/>
      </c>
      <c r="T95" s="112" t="str">
        <f>IF(ISBLANK(A95),"",IF(ISNA(VLOOKUP(VLOOKUP($A95,Légende!$H:$J,3,FALSE),NOM_JM1,1,FALSE)),"AJOUTER L'ÉCOLE DANS LA SECTION 1",""))</f>
        <v/>
      </c>
    </row>
    <row r="96" spans="2:20" ht="15.75" x14ac:dyDescent="0.25">
      <c r="B96" s="45"/>
      <c r="C96" s="2"/>
      <c r="D96" s="2"/>
      <c r="E96" s="2"/>
      <c r="F96" s="2"/>
      <c r="G96" s="2"/>
      <c r="H96" s="4"/>
      <c r="I96" s="4"/>
      <c r="J96" s="4"/>
      <c r="K96" s="4"/>
      <c r="L96" s="4"/>
      <c r="M96" s="4"/>
      <c r="N96" s="128" t="str">
        <f>IF(ISNA(VLOOKUP(A96,Légende!$H:$J,3,FALSE)),"",VLOOKUP(A96,Légende!$H:$J,3,FALSE))</f>
        <v/>
      </c>
      <c r="P96" s="39" t="str">
        <f t="shared" si="8"/>
        <v/>
      </c>
      <c r="Q96" s="39" t="str">
        <f t="shared" si="9"/>
        <v/>
      </c>
      <c r="R96" s="39" t="str">
        <f t="shared" si="10"/>
        <v/>
      </c>
      <c r="S96" s="39" t="str">
        <f t="shared" si="11"/>
        <v/>
      </c>
      <c r="T96" s="112" t="str">
        <f>IF(ISBLANK(A96),"",IF(ISNA(VLOOKUP(VLOOKUP($A96,Légende!$H:$J,3,FALSE),NOM_JM1,1,FALSE)),"AJOUTER L'ÉCOLE DANS LA SECTION 1",""))</f>
        <v/>
      </c>
    </row>
    <row r="97" spans="2:20" ht="15.75" x14ac:dyDescent="0.25">
      <c r="B97" s="45"/>
      <c r="C97" s="2"/>
      <c r="D97" s="2"/>
      <c r="E97" s="2"/>
      <c r="F97" s="2"/>
      <c r="G97" s="2"/>
      <c r="H97" s="4"/>
      <c r="I97" s="4"/>
      <c r="J97" s="4"/>
      <c r="K97" s="4"/>
      <c r="L97" s="4"/>
      <c r="M97" s="4"/>
      <c r="N97" s="128" t="str">
        <f>IF(ISNA(VLOOKUP(A97,Légende!$H:$J,3,FALSE)),"",VLOOKUP(A97,Légende!$H:$J,3,FALSE))</f>
        <v/>
      </c>
      <c r="P97" s="39" t="str">
        <f t="shared" ref="P97:P111" si="12">IF(OR($J97="",$J97=0),"",RANK($J97,$J$5:$J$111,0))</f>
        <v/>
      </c>
      <c r="Q97" s="39" t="str">
        <f t="shared" ref="Q97:Q111" si="13">IF(OR($K97="",$K97=0),"",RANK($K97,$K$5:$K$111,0))</f>
        <v/>
      </c>
      <c r="R97" s="39" t="str">
        <f t="shared" ref="R97:R111" si="14">IF(OR($L97="",$L97=0),"",RANK($L97,$L$5:$L$111,0))</f>
        <v/>
      </c>
      <c r="S97" s="39" t="str">
        <f t="shared" ref="S97:S111" si="15">IF(OR($M97="",$M97=0),"",RANK($M97,$M$5:$M$111,0))</f>
        <v/>
      </c>
      <c r="T97" s="112" t="str">
        <f>IF(ISBLANK(A97),"",IF(ISNA(VLOOKUP(VLOOKUP($A97,Légende!$H:$J,3,FALSE),NOM_JM1,1,FALSE)),"AJOUTER L'ÉCOLE DANS LA SECTION 1",""))</f>
        <v/>
      </c>
    </row>
    <row r="98" spans="2:20" ht="15.75" x14ac:dyDescent="0.25">
      <c r="B98" s="45"/>
      <c r="C98" s="2"/>
      <c r="D98" s="2"/>
      <c r="E98" s="2"/>
      <c r="F98" s="2"/>
      <c r="G98" s="2"/>
      <c r="H98" s="4"/>
      <c r="I98" s="4"/>
      <c r="J98" s="4"/>
      <c r="K98" s="4"/>
      <c r="L98" s="4"/>
      <c r="M98" s="4"/>
      <c r="N98" s="128" t="str">
        <f>IF(ISNA(VLOOKUP(A98,Légende!$H:$J,3,FALSE)),"",VLOOKUP(A98,Légende!$H:$J,3,FALSE))</f>
        <v/>
      </c>
      <c r="P98" s="39" t="str">
        <f t="shared" si="12"/>
        <v/>
      </c>
      <c r="Q98" s="39" t="str">
        <f t="shared" si="13"/>
        <v/>
      </c>
      <c r="R98" s="39" t="str">
        <f t="shared" si="14"/>
        <v/>
      </c>
      <c r="S98" s="39" t="str">
        <f t="shared" si="15"/>
        <v/>
      </c>
      <c r="T98" s="112" t="str">
        <f>IF(ISBLANK(A98),"",IF(ISNA(VLOOKUP(VLOOKUP($A98,Légende!$H:$J,3,FALSE),NOM_JM1,1,FALSE)),"AJOUTER L'ÉCOLE DANS LA SECTION 1",""))</f>
        <v/>
      </c>
    </row>
    <row r="99" spans="2:20" ht="15.75" x14ac:dyDescent="0.25">
      <c r="B99" s="45"/>
      <c r="C99" s="2"/>
      <c r="D99" s="2"/>
      <c r="E99" s="2"/>
      <c r="F99" s="2"/>
      <c r="G99" s="2"/>
      <c r="H99" s="4"/>
      <c r="I99" s="4"/>
      <c r="J99" s="4"/>
      <c r="K99" s="4"/>
      <c r="L99" s="4"/>
      <c r="M99" s="4"/>
      <c r="N99" s="128" t="str">
        <f>IF(ISNA(VLOOKUP(A99,Légende!$H:$J,3,FALSE)),"",VLOOKUP(A99,Légende!$H:$J,3,FALSE))</f>
        <v/>
      </c>
      <c r="P99" s="39" t="str">
        <f t="shared" si="12"/>
        <v/>
      </c>
      <c r="Q99" s="39" t="str">
        <f t="shared" si="13"/>
        <v/>
      </c>
      <c r="R99" s="39" t="str">
        <f t="shared" si="14"/>
        <v/>
      </c>
      <c r="S99" s="39" t="str">
        <f t="shared" si="15"/>
        <v/>
      </c>
      <c r="T99" s="112" t="str">
        <f>IF(ISBLANK(A99),"",IF(ISNA(VLOOKUP(VLOOKUP($A99,Légende!$H:$J,3,FALSE),NOM_JM1,1,FALSE)),"AJOUTER L'ÉCOLE DANS LA SECTION 1",""))</f>
        <v/>
      </c>
    </row>
    <row r="100" spans="2:20" ht="15.75" x14ac:dyDescent="0.25">
      <c r="B100" s="45"/>
      <c r="C100" s="2"/>
      <c r="D100" s="2"/>
      <c r="E100" s="2"/>
      <c r="F100" s="2"/>
      <c r="G100" s="2"/>
      <c r="H100" s="4"/>
      <c r="I100" s="4"/>
      <c r="J100" s="4"/>
      <c r="K100" s="4"/>
      <c r="L100" s="4"/>
      <c r="M100" s="4"/>
      <c r="N100" s="128" t="str">
        <f>IF(ISNA(VLOOKUP(A100,Légende!$H:$J,3,FALSE)),"",VLOOKUP(A100,Légende!$H:$J,3,FALSE))</f>
        <v/>
      </c>
      <c r="P100" s="39" t="str">
        <f t="shared" si="12"/>
        <v/>
      </c>
      <c r="Q100" s="39" t="str">
        <f t="shared" si="13"/>
        <v/>
      </c>
      <c r="R100" s="39" t="str">
        <f t="shared" si="14"/>
        <v/>
      </c>
      <c r="S100" s="39" t="str">
        <f t="shared" si="15"/>
        <v/>
      </c>
      <c r="T100" s="112" t="str">
        <f>IF(ISBLANK(A100),"",IF(ISNA(VLOOKUP(VLOOKUP($A100,Légende!$H:$J,3,FALSE),NOM_JM1,1,FALSE)),"AJOUTER L'ÉCOLE DANS LA SECTION 1",""))</f>
        <v/>
      </c>
    </row>
    <row r="101" spans="2:20" ht="15.75" x14ac:dyDescent="0.25">
      <c r="B101" s="45"/>
      <c r="C101" s="2"/>
      <c r="D101" s="2"/>
      <c r="E101" s="2"/>
      <c r="F101" s="2"/>
      <c r="G101" s="2"/>
      <c r="H101" s="4"/>
      <c r="I101" s="4"/>
      <c r="J101" s="4"/>
      <c r="K101" s="4"/>
      <c r="L101" s="4"/>
      <c r="M101" s="4"/>
      <c r="N101" s="128" t="str">
        <f>IF(ISNA(VLOOKUP(A101,Légende!$H:$J,3,FALSE)),"",VLOOKUP(A101,Légende!$H:$J,3,FALSE))</f>
        <v/>
      </c>
      <c r="P101" s="39" t="str">
        <f t="shared" si="12"/>
        <v/>
      </c>
      <c r="Q101" s="39" t="str">
        <f t="shared" si="13"/>
        <v/>
      </c>
      <c r="R101" s="39" t="str">
        <f t="shared" si="14"/>
        <v/>
      </c>
      <c r="S101" s="39" t="str">
        <f t="shared" si="15"/>
        <v/>
      </c>
      <c r="T101" s="112" t="str">
        <f>IF(ISBLANK(A101),"",IF(ISNA(VLOOKUP(VLOOKUP($A101,Légende!$H:$J,3,FALSE),NOM_JM1,1,FALSE)),"AJOUTER L'ÉCOLE DANS LA SECTION 1",""))</f>
        <v/>
      </c>
    </row>
    <row r="102" spans="2:20" ht="15.75" x14ac:dyDescent="0.25">
      <c r="B102" s="45"/>
      <c r="C102" s="2"/>
      <c r="D102" s="2"/>
      <c r="E102" s="2"/>
      <c r="F102" s="2"/>
      <c r="G102" s="2"/>
      <c r="H102" s="4"/>
      <c r="I102" s="4"/>
      <c r="J102" s="4"/>
      <c r="K102" s="4"/>
      <c r="L102" s="4"/>
      <c r="M102" s="4"/>
      <c r="N102" s="128" t="str">
        <f>IF(ISNA(VLOOKUP(A102,Légende!$H:$J,3,FALSE)),"",VLOOKUP(A102,Légende!$H:$J,3,FALSE))</f>
        <v/>
      </c>
      <c r="P102" s="39" t="str">
        <f t="shared" si="12"/>
        <v/>
      </c>
      <c r="Q102" s="39" t="str">
        <f t="shared" si="13"/>
        <v/>
      </c>
      <c r="R102" s="39" t="str">
        <f t="shared" si="14"/>
        <v/>
      </c>
      <c r="S102" s="39" t="str">
        <f t="shared" si="15"/>
        <v/>
      </c>
      <c r="T102" s="112" t="str">
        <f>IF(ISBLANK(A102),"",IF(ISNA(VLOOKUP(VLOOKUP($A102,Légende!$H:$J,3,FALSE),NOM_JM1,1,FALSE)),"AJOUTER L'ÉCOLE DANS LA SECTION 1",""))</f>
        <v/>
      </c>
    </row>
    <row r="103" spans="2:20" ht="15.75" x14ac:dyDescent="0.25">
      <c r="B103" s="45"/>
      <c r="C103" s="2"/>
      <c r="D103" s="2"/>
      <c r="E103" s="2"/>
      <c r="F103" s="2"/>
      <c r="G103" s="2"/>
      <c r="H103" s="4"/>
      <c r="I103" s="4"/>
      <c r="J103" s="4"/>
      <c r="K103" s="4"/>
      <c r="L103" s="4"/>
      <c r="M103" s="4"/>
      <c r="N103" s="128" t="str">
        <f>IF(ISNA(VLOOKUP(A103,Légende!$H:$J,3,FALSE)),"",VLOOKUP(A103,Légende!$H:$J,3,FALSE))</f>
        <v/>
      </c>
      <c r="P103" s="39" t="str">
        <f t="shared" si="12"/>
        <v/>
      </c>
      <c r="Q103" s="39" t="str">
        <f t="shared" si="13"/>
        <v/>
      </c>
      <c r="R103" s="39" t="str">
        <f t="shared" si="14"/>
        <v/>
      </c>
      <c r="S103" s="39" t="str">
        <f t="shared" si="15"/>
        <v/>
      </c>
      <c r="T103" s="112" t="str">
        <f>IF(ISBLANK(A103),"",IF(ISNA(VLOOKUP(VLOOKUP($A103,Légende!$H:$J,3,FALSE),NOM_JM1,1,FALSE)),"AJOUTER L'ÉCOLE DANS LA SECTION 1",""))</f>
        <v/>
      </c>
    </row>
    <row r="104" spans="2:20" ht="15.75" x14ac:dyDescent="0.25">
      <c r="B104" s="45"/>
      <c r="C104" s="2"/>
      <c r="D104" s="2"/>
      <c r="E104" s="2"/>
      <c r="F104" s="2"/>
      <c r="G104" s="2"/>
      <c r="H104" s="4"/>
      <c r="I104" s="4"/>
      <c r="J104" s="4"/>
      <c r="K104" s="4"/>
      <c r="L104" s="4"/>
      <c r="M104" s="4"/>
      <c r="N104" s="128" t="str">
        <f>IF(ISNA(VLOOKUP(A104,Légende!$H:$J,3,FALSE)),"",VLOOKUP(A104,Légende!$H:$J,3,FALSE))</f>
        <v/>
      </c>
      <c r="P104" s="39" t="str">
        <f t="shared" si="12"/>
        <v/>
      </c>
      <c r="Q104" s="39" t="str">
        <f t="shared" si="13"/>
        <v/>
      </c>
      <c r="R104" s="39" t="str">
        <f t="shared" si="14"/>
        <v/>
      </c>
      <c r="S104" s="39" t="str">
        <f t="shared" si="15"/>
        <v/>
      </c>
      <c r="T104" s="112" t="str">
        <f>IF(ISBLANK(A104),"",IF(ISNA(VLOOKUP(VLOOKUP($A104,Légende!$H:$J,3,FALSE),NOM_JM1,1,FALSE)),"AJOUTER L'ÉCOLE DANS LA SECTION 1",""))</f>
        <v/>
      </c>
    </row>
    <row r="105" spans="2:20" ht="15.75" x14ac:dyDescent="0.25">
      <c r="B105" s="45"/>
      <c r="C105" s="2"/>
      <c r="D105" s="2"/>
      <c r="E105" s="2"/>
      <c r="F105" s="2"/>
      <c r="G105" s="2"/>
      <c r="H105" s="4"/>
      <c r="I105" s="4"/>
      <c r="J105" s="4"/>
      <c r="K105" s="4"/>
      <c r="L105" s="4"/>
      <c r="M105" s="4"/>
      <c r="N105" s="128" t="str">
        <f>IF(ISNA(VLOOKUP(A105,Légende!$H:$J,3,FALSE)),"",VLOOKUP(A105,Légende!$H:$J,3,FALSE))</f>
        <v/>
      </c>
      <c r="P105" s="39" t="str">
        <f t="shared" si="12"/>
        <v/>
      </c>
      <c r="Q105" s="39" t="str">
        <f t="shared" si="13"/>
        <v/>
      </c>
      <c r="R105" s="39" t="str">
        <f t="shared" si="14"/>
        <v/>
      </c>
      <c r="S105" s="39" t="str">
        <f t="shared" si="15"/>
        <v/>
      </c>
      <c r="T105" s="112" t="str">
        <f>IF(ISBLANK(A105),"",IF(ISNA(VLOOKUP(VLOOKUP($A105,Légende!$H:$J,3,FALSE),NOM_JM1,1,FALSE)),"AJOUTER L'ÉCOLE DANS LA SECTION 1",""))</f>
        <v/>
      </c>
    </row>
    <row r="106" spans="2:20" ht="15.75" x14ac:dyDescent="0.25">
      <c r="B106" s="45"/>
      <c r="C106" s="2"/>
      <c r="D106" s="2"/>
      <c r="E106" s="2"/>
      <c r="F106" s="2"/>
      <c r="G106" s="2"/>
      <c r="H106" s="4"/>
      <c r="I106" s="4"/>
      <c r="J106" s="4"/>
      <c r="K106" s="4"/>
      <c r="L106" s="4"/>
      <c r="M106" s="4"/>
      <c r="N106" s="128" t="str">
        <f>IF(ISNA(VLOOKUP(A106,Légende!$H:$J,3,FALSE)),"",VLOOKUP(A106,Légende!$H:$J,3,FALSE))</f>
        <v/>
      </c>
      <c r="P106" s="39" t="str">
        <f t="shared" si="12"/>
        <v/>
      </c>
      <c r="Q106" s="39" t="str">
        <f t="shared" si="13"/>
        <v/>
      </c>
      <c r="R106" s="39" t="str">
        <f t="shared" si="14"/>
        <v/>
      </c>
      <c r="S106" s="39" t="str">
        <f t="shared" si="15"/>
        <v/>
      </c>
      <c r="T106" s="112" t="str">
        <f>IF(ISBLANK(A106),"",IF(ISNA(VLOOKUP(VLOOKUP($A106,Légende!$H:$J,3,FALSE),NOM_JM1,1,FALSE)),"AJOUTER L'ÉCOLE DANS LA SECTION 1",""))</f>
        <v/>
      </c>
    </row>
    <row r="107" spans="2:20" ht="15.75" x14ac:dyDescent="0.25">
      <c r="B107" s="45"/>
      <c r="C107" s="2"/>
      <c r="D107" s="2"/>
      <c r="E107" s="2"/>
      <c r="F107" s="2"/>
      <c r="G107" s="2"/>
      <c r="H107" s="4"/>
      <c r="I107" s="4"/>
      <c r="J107" s="4"/>
      <c r="K107" s="4"/>
      <c r="L107" s="4"/>
      <c r="M107" s="4"/>
      <c r="N107" s="128" t="str">
        <f>IF(ISNA(VLOOKUP(A107,Légende!$H:$J,3,FALSE)),"",VLOOKUP(A107,Légende!$H:$J,3,FALSE))</f>
        <v/>
      </c>
      <c r="P107" s="39" t="str">
        <f t="shared" si="12"/>
        <v/>
      </c>
      <c r="Q107" s="39" t="str">
        <f t="shared" si="13"/>
        <v/>
      </c>
      <c r="R107" s="39" t="str">
        <f t="shared" si="14"/>
        <v/>
      </c>
      <c r="S107" s="39" t="str">
        <f t="shared" si="15"/>
        <v/>
      </c>
      <c r="T107" s="112" t="str">
        <f>IF(ISBLANK(A107),"",IF(ISNA(VLOOKUP(VLOOKUP($A107,Légende!$H:$J,3,FALSE),NOM_JM1,1,FALSE)),"AJOUTER L'ÉCOLE DANS LA SECTION 1",""))</f>
        <v/>
      </c>
    </row>
    <row r="108" spans="2:20" ht="15.75" x14ac:dyDescent="0.25">
      <c r="B108" s="45"/>
      <c r="C108" s="2"/>
      <c r="D108" s="2"/>
      <c r="E108" s="2"/>
      <c r="F108" s="2"/>
      <c r="G108" s="2"/>
      <c r="H108" s="4"/>
      <c r="I108" s="4"/>
      <c r="J108" s="4"/>
      <c r="K108" s="4"/>
      <c r="L108" s="4"/>
      <c r="M108" s="4"/>
      <c r="N108" s="128" t="str">
        <f>IF(ISNA(VLOOKUP(A108,Légende!$H:$J,3,FALSE)),"",VLOOKUP(A108,Légende!$H:$J,3,FALSE))</f>
        <v/>
      </c>
      <c r="P108" s="39" t="str">
        <f t="shared" si="12"/>
        <v/>
      </c>
      <c r="Q108" s="39" t="str">
        <f t="shared" si="13"/>
        <v/>
      </c>
      <c r="R108" s="39" t="str">
        <f t="shared" si="14"/>
        <v/>
      </c>
      <c r="S108" s="39" t="str">
        <f t="shared" si="15"/>
        <v/>
      </c>
      <c r="T108" s="112" t="str">
        <f>IF(ISBLANK(A108),"",IF(ISNA(VLOOKUP(VLOOKUP($A108,Légende!$H:$J,3,FALSE),NOM_JM1,1,FALSE)),"AJOUTER L'ÉCOLE DANS LA SECTION 1",""))</f>
        <v/>
      </c>
    </row>
    <row r="109" spans="2:20" ht="15.75" x14ac:dyDescent="0.25">
      <c r="B109" s="45"/>
      <c r="C109" s="3"/>
      <c r="D109" s="3"/>
      <c r="E109" s="3"/>
      <c r="F109" s="3"/>
      <c r="G109" s="3"/>
      <c r="H109" s="5"/>
      <c r="I109" s="5"/>
      <c r="J109" s="5"/>
      <c r="K109" s="5"/>
      <c r="L109" s="5"/>
      <c r="M109" s="5"/>
      <c r="N109" s="128" t="str">
        <f>IF(ISNA(VLOOKUP(A109,Légende!$H:$J,3,FALSE)),"",VLOOKUP(A109,Légende!$H:$J,3,FALSE))</f>
        <v/>
      </c>
      <c r="P109" s="39" t="str">
        <f t="shared" si="12"/>
        <v/>
      </c>
      <c r="Q109" s="39" t="str">
        <f t="shared" si="13"/>
        <v/>
      </c>
      <c r="R109" s="39" t="str">
        <f t="shared" si="14"/>
        <v/>
      </c>
      <c r="S109" s="39" t="str">
        <f t="shared" si="15"/>
        <v/>
      </c>
      <c r="T109" s="112" t="str">
        <f>IF(ISBLANK(A109),"",IF(ISNA(VLOOKUP(VLOOKUP($A109,Légende!$H:$J,3,FALSE),NOM_JM1,1,FALSE)),"AJOUTER L'ÉCOLE DANS LA SECTION 1",""))</f>
        <v/>
      </c>
    </row>
    <row r="110" spans="2:20" ht="15.75" x14ac:dyDescent="0.25">
      <c r="B110" s="45"/>
      <c r="C110" s="3"/>
      <c r="D110" s="3"/>
      <c r="E110" s="3"/>
      <c r="F110" s="3"/>
      <c r="G110" s="3"/>
      <c r="H110" s="5"/>
      <c r="I110" s="5"/>
      <c r="J110" s="5"/>
      <c r="K110" s="5"/>
      <c r="L110" s="5"/>
      <c r="M110" s="5"/>
      <c r="N110" s="128" t="str">
        <f>IF(ISNA(VLOOKUP(A110,Légende!$H:$J,3,FALSE)),"",VLOOKUP(A110,Légende!$H:$J,3,FALSE))</f>
        <v/>
      </c>
      <c r="P110" s="39" t="str">
        <f t="shared" si="12"/>
        <v/>
      </c>
      <c r="Q110" s="39" t="str">
        <f t="shared" si="13"/>
        <v/>
      </c>
      <c r="R110" s="39" t="str">
        <f t="shared" si="14"/>
        <v/>
      </c>
      <c r="S110" s="39" t="str">
        <f t="shared" si="15"/>
        <v/>
      </c>
      <c r="T110" s="112" t="str">
        <f>IF(ISBLANK(A110),"",IF(ISNA(VLOOKUP(VLOOKUP($A110,Légende!$H:$J,3,FALSE),NOM_JM1,1,FALSE)),"AJOUTER L'ÉCOLE DANS LA SECTION 1",""))</f>
        <v/>
      </c>
    </row>
    <row r="111" spans="2:20" ht="15.75" x14ac:dyDescent="0.25">
      <c r="B111" s="45"/>
      <c r="C111" s="3"/>
      <c r="D111" s="3"/>
      <c r="E111" s="3"/>
      <c r="F111" s="3"/>
      <c r="G111" s="3"/>
      <c r="H111" s="5"/>
      <c r="I111" s="5"/>
      <c r="J111" s="5"/>
      <c r="K111" s="5"/>
      <c r="L111" s="5"/>
      <c r="M111" s="5"/>
      <c r="N111" s="128" t="str">
        <f>IF(ISNA(VLOOKUP(A111,Légende!$H:$J,3,FALSE)),"",VLOOKUP(A111,Légende!$H:$J,3,FALSE))</f>
        <v/>
      </c>
      <c r="P111" s="39" t="str">
        <f t="shared" si="12"/>
        <v/>
      </c>
      <c r="Q111" s="39" t="str">
        <f t="shared" si="13"/>
        <v/>
      </c>
      <c r="R111" s="39" t="str">
        <f t="shared" si="14"/>
        <v/>
      </c>
      <c r="S111" s="39" t="str">
        <f t="shared" si="15"/>
        <v/>
      </c>
      <c r="T111" s="112" t="str">
        <f>IF(ISBLANK(A111),"",IF(ISNA(VLOOKUP(VLOOKUP($A111,Légende!$H:$J,3,FALSE),NOM_JM1,1,FALSE)),"AJOUTER L'ÉCOLE DANS LA SECTION 1",""))</f>
        <v/>
      </c>
    </row>
    <row r="112" spans="2:20" x14ac:dyDescent="0.2">
      <c r="B112" s="48"/>
      <c r="C112" s="1"/>
      <c r="D112" s="1"/>
      <c r="E112" s="1"/>
      <c r="F112" s="1"/>
      <c r="G112" s="1"/>
      <c r="N112" s="128" t="str">
        <f>IF(ISNA(VLOOKUP(A112,Légende!$H:$J,3,FALSE)),"",VLOOKUP(A112,Légende!$H:$J,3,FALSE))</f>
        <v/>
      </c>
      <c r="T112" s="112" t="str">
        <f>IF(ISBLANK(A112),"",IF(ISNA(VLOOKUP(VLOOKUP($A112,Légende!$H:$J,3,FALSE),NOM_JM1,1,FALSE)),"AJOUTER L'ÉCOLE DANS LA SECTION 1",""))</f>
        <v/>
      </c>
    </row>
    <row r="113" spans="2:20" x14ac:dyDescent="0.2">
      <c r="B113" s="49"/>
      <c r="N113" s="128" t="str">
        <f>IF(ISNA(VLOOKUP(A113,Légende!$H:$J,3,FALSE)),"",VLOOKUP(A113,Légende!$H:$J,3,FALSE))</f>
        <v/>
      </c>
      <c r="T113" s="112" t="str">
        <f>IF(ISBLANK(A113),"",IF(ISNA(VLOOKUP(VLOOKUP($A113,Légende!$H:$J,3,FALSE),NOM_JM1,1,FALSE)),"AJOUTER L'ÉCOLE DANS LA SECTION 1",""))</f>
        <v/>
      </c>
    </row>
    <row r="114" spans="2:20" x14ac:dyDescent="0.2">
      <c r="B114" s="49"/>
      <c r="N114" s="128" t="str">
        <f>IF(ISNA(VLOOKUP(A114,Légende!$H:$J,3,FALSE)),"",VLOOKUP(A114,Légende!$H:$J,3,FALSE))</f>
        <v/>
      </c>
      <c r="T114" s="112" t="str">
        <f>IF(ISBLANK(A114),"",IF(ISNA(VLOOKUP(VLOOKUP($A114,Légende!$H:$J,3,FALSE),NOM_JM1,1,FALSE)),"AJOUTER L'ÉCOLE DANS LA SECTION 1",""))</f>
        <v/>
      </c>
    </row>
    <row r="115" spans="2:20" x14ac:dyDescent="0.2">
      <c r="B115" s="49"/>
      <c r="N115" s="128" t="str">
        <f>IF(ISNA(VLOOKUP(A115,Légende!$H:$J,3,FALSE)),"",VLOOKUP(A115,Légende!$H:$J,3,FALSE))</f>
        <v/>
      </c>
      <c r="T115" s="112" t="str">
        <f>IF(ISBLANK(A115),"",IF(ISNA(VLOOKUP(VLOOKUP($A115,Légende!$H:$J,3,FALSE),NOM_JM1,1,FALSE)),"AJOUTER L'ÉCOLE DANS LA SECTION 1",""))</f>
        <v/>
      </c>
    </row>
    <row r="116" spans="2:20" x14ac:dyDescent="0.2">
      <c r="B116" s="49"/>
      <c r="N116" s="128" t="str">
        <f>IF(ISNA(VLOOKUP(A116,Légende!$H:$J,3,FALSE)),"",VLOOKUP(A116,Légende!$H:$J,3,FALSE))</f>
        <v/>
      </c>
      <c r="T116" s="112" t="str">
        <f>IF(ISBLANK(A116),"",IF(ISNA(VLOOKUP(VLOOKUP($A116,Légende!$H:$J,3,FALSE),NOM_JM1,1,FALSE)),"AJOUTER L'ÉCOLE DANS LA SECTION 1",""))</f>
        <v/>
      </c>
    </row>
    <row r="117" spans="2:20" x14ac:dyDescent="0.2">
      <c r="B117" s="49"/>
      <c r="N117" s="128" t="str">
        <f>IF(ISNA(VLOOKUP(A117,Légende!$H:$J,3,FALSE)),"",VLOOKUP(A117,Légende!$H:$J,3,FALSE))</f>
        <v/>
      </c>
      <c r="T117" s="112" t="str">
        <f>IF(ISBLANK(A117),"",IF(ISNA(VLOOKUP(VLOOKUP($A117,Légende!$H:$J,3,FALSE),NOM_JM1,1,FALSE)),"AJOUTER L'ÉCOLE DANS LA SECTION 1",""))</f>
        <v/>
      </c>
    </row>
    <row r="118" spans="2:20" x14ac:dyDescent="0.2">
      <c r="B118" s="49"/>
      <c r="N118" s="128" t="str">
        <f>IF(ISNA(VLOOKUP(A118,Légende!$H:$J,3,FALSE)),"",VLOOKUP(A118,Légende!$H:$J,3,FALSE))</f>
        <v/>
      </c>
      <c r="T118" s="112" t="str">
        <f>IF(ISBLANK(A118),"",IF(ISNA(VLOOKUP(VLOOKUP($A118,Légende!$H:$J,3,FALSE),NOM_JM1,1,FALSE)),"AJOUTER L'ÉCOLE DANS LA SECTION 1",""))</f>
        <v/>
      </c>
    </row>
    <row r="119" spans="2:20" x14ac:dyDescent="0.2">
      <c r="B119" s="49"/>
      <c r="N119" s="128" t="str">
        <f>IF(ISNA(VLOOKUP(A119,Légende!$H:$J,3,FALSE)),"",VLOOKUP(A119,Légende!$H:$J,3,FALSE))</f>
        <v/>
      </c>
      <c r="T119" s="112" t="str">
        <f>IF(ISBLANK(A119),"",IF(ISNA(VLOOKUP(VLOOKUP($A119,Légende!$H:$J,3,FALSE),NOM_JM1,1,FALSE)),"AJOUTER L'ÉCOLE DANS LA SECTION 1",""))</f>
        <v/>
      </c>
    </row>
    <row r="120" spans="2:20" x14ac:dyDescent="0.2">
      <c r="B120" s="49"/>
      <c r="N120" s="128" t="str">
        <f>IF(ISNA(VLOOKUP(A120,Légende!$H:$J,3,FALSE)),"",VLOOKUP(A120,Légende!$H:$J,3,FALSE))</f>
        <v/>
      </c>
      <c r="T120" s="112" t="str">
        <f>IF(ISBLANK(A120),"",IF(ISNA(VLOOKUP(VLOOKUP($A120,Légende!$H:$J,3,FALSE),NOM_JM1,1,FALSE)),"AJOUTER L'ÉCOLE DANS LA SECTION 1",""))</f>
        <v/>
      </c>
    </row>
    <row r="121" spans="2:20" x14ac:dyDescent="0.2">
      <c r="B121" s="49"/>
      <c r="N121" s="128" t="str">
        <f>IF(ISNA(VLOOKUP(A121,Légende!$H:$J,3,FALSE)),"",VLOOKUP(A121,Légende!$H:$J,3,FALSE))</f>
        <v/>
      </c>
      <c r="T121" s="112" t="str">
        <f>IF(ISBLANK(A121),"",IF(ISNA(VLOOKUP(VLOOKUP($A121,Légende!$H:$J,3,FALSE),NOM_JM1,1,FALSE)),"AJOUTER L'ÉCOLE DANS LA SECTION 1",""))</f>
        <v/>
      </c>
    </row>
    <row r="122" spans="2:20" x14ac:dyDescent="0.2">
      <c r="B122" s="49"/>
      <c r="N122" s="128" t="str">
        <f>IF(ISNA(VLOOKUP(A122,Légende!$H:$J,3,FALSE)),"",VLOOKUP(A122,Légende!$H:$J,3,FALSE))</f>
        <v/>
      </c>
      <c r="T122" s="112" t="str">
        <f>IF(ISBLANK(A122),"",IF(ISNA(VLOOKUP(VLOOKUP($A122,Légende!$H:$J,3,FALSE),NOM_JM1,1,FALSE)),"AJOUTER L'ÉCOLE DANS LA SECTION 1",""))</f>
        <v/>
      </c>
    </row>
    <row r="123" spans="2:20" x14ac:dyDescent="0.2">
      <c r="B123" s="49"/>
      <c r="N123" s="128" t="str">
        <f>IF(ISNA(VLOOKUP(A123,Légende!$H:$J,3,FALSE)),"",VLOOKUP(A123,Légende!$H:$J,3,FALSE))</f>
        <v/>
      </c>
      <c r="T123" s="112" t="str">
        <f>IF(ISBLANK(A123),"",IF(ISNA(VLOOKUP(VLOOKUP($A123,Légende!$H:$J,3,FALSE),NOM_JM1,1,FALSE)),"AJOUTER L'ÉCOLE DANS LA SECTION 1",""))</f>
        <v/>
      </c>
    </row>
    <row r="124" spans="2:20" x14ac:dyDescent="0.2">
      <c r="B124" s="49"/>
      <c r="N124" s="128" t="str">
        <f>IF(ISNA(VLOOKUP(A124,Légende!$H:$J,3,FALSE)),"",VLOOKUP(A124,Légende!$H:$J,3,FALSE))</f>
        <v/>
      </c>
      <c r="T124" s="112" t="str">
        <f>IF(ISBLANK(A124),"",IF(ISNA(VLOOKUP(VLOOKUP($A124,Légende!$H:$J,3,FALSE),NOM_JM1,1,FALSE)),"AJOUTER L'ÉCOLE DANS LA SECTION 1",""))</f>
        <v/>
      </c>
    </row>
    <row r="125" spans="2:20" x14ac:dyDescent="0.2">
      <c r="B125" s="49"/>
      <c r="N125" s="128" t="str">
        <f>IF(ISNA(VLOOKUP(A125,Légende!$H:$J,3,FALSE)),"",VLOOKUP(A125,Légende!$H:$J,3,FALSE))</f>
        <v/>
      </c>
      <c r="T125" s="112" t="str">
        <f>IF(ISBLANK(A125),"",IF(ISNA(VLOOKUP(VLOOKUP($A125,Légende!$H:$J,3,FALSE),NOM_JM1,1,FALSE)),"AJOUTER L'ÉCOLE DANS LA SECTION 1",""))</f>
        <v/>
      </c>
    </row>
    <row r="126" spans="2:20" x14ac:dyDescent="0.2">
      <c r="B126" s="49"/>
      <c r="N126" s="128" t="str">
        <f>IF(ISNA(VLOOKUP(A126,Légende!$H:$J,3,FALSE)),"",VLOOKUP(A126,Légende!$H:$J,3,FALSE))</f>
        <v/>
      </c>
      <c r="T126" s="112" t="str">
        <f>IF(ISBLANK(A126),"",IF(ISNA(VLOOKUP(VLOOKUP($A126,Légende!$H:$J,3,FALSE),NOM_JM1,1,FALSE)),"AJOUTER L'ÉCOLE DANS LA SECTION 1",""))</f>
        <v/>
      </c>
    </row>
    <row r="127" spans="2:20" x14ac:dyDescent="0.2">
      <c r="B127" s="49"/>
      <c r="N127" s="128" t="str">
        <f>IF(ISNA(VLOOKUP(A127,Légende!$H:$J,3,FALSE)),"",VLOOKUP(A127,Légende!$H:$J,3,FALSE))</f>
        <v/>
      </c>
      <c r="T127" s="112" t="str">
        <f>IF(ISBLANK(A127),"",IF(ISNA(VLOOKUP(VLOOKUP($A127,Légende!$H:$J,3,FALSE),NOM_JM1,1,FALSE)),"AJOUTER L'ÉCOLE DANS LA SECTION 1",""))</f>
        <v/>
      </c>
    </row>
    <row r="128" spans="2:20" x14ac:dyDescent="0.2">
      <c r="B128" s="49"/>
    </row>
    <row r="129" spans="2:2" x14ac:dyDescent="0.2">
      <c r="B129" s="49"/>
    </row>
    <row r="130" spans="2:2" x14ac:dyDescent="0.2">
      <c r="B130" s="49"/>
    </row>
    <row r="131" spans="2:2" x14ac:dyDescent="0.2">
      <c r="B131" s="49"/>
    </row>
    <row r="132" spans="2:2" x14ac:dyDescent="0.2">
      <c r="B132" s="49"/>
    </row>
    <row r="133" spans="2:2" x14ac:dyDescent="0.2">
      <c r="B133" s="49"/>
    </row>
    <row r="134" spans="2:2" x14ac:dyDescent="0.2">
      <c r="B134" s="49"/>
    </row>
    <row r="135" spans="2:2" x14ac:dyDescent="0.2">
      <c r="B135" s="49"/>
    </row>
    <row r="136" spans="2:2" x14ac:dyDescent="0.2">
      <c r="B136" s="49"/>
    </row>
    <row r="137" spans="2:2" x14ac:dyDescent="0.2">
      <c r="B137" s="49"/>
    </row>
    <row r="138" spans="2:2" x14ac:dyDescent="0.2">
      <c r="B138" s="49"/>
    </row>
    <row r="139" spans="2:2" x14ac:dyDescent="0.2">
      <c r="B139" s="49"/>
    </row>
    <row r="140" spans="2:2" x14ac:dyDescent="0.2">
      <c r="B140" s="49"/>
    </row>
    <row r="141" spans="2:2" x14ac:dyDescent="0.2">
      <c r="B141" s="49"/>
    </row>
    <row r="142" spans="2:2" x14ac:dyDescent="0.2">
      <c r="B142" s="49"/>
    </row>
    <row r="143" spans="2:2" x14ac:dyDescent="0.2">
      <c r="B143" s="49"/>
    </row>
    <row r="144" spans="2:2" x14ac:dyDescent="0.2">
      <c r="B144" s="49"/>
    </row>
    <row r="145" spans="2:2" x14ac:dyDescent="0.2">
      <c r="B145" s="49"/>
    </row>
    <row r="146" spans="2:2" x14ac:dyDescent="0.2">
      <c r="B146" s="49"/>
    </row>
    <row r="147" spans="2:2" x14ac:dyDescent="0.2">
      <c r="B147" s="49"/>
    </row>
    <row r="148" spans="2:2" x14ac:dyDescent="0.2">
      <c r="B148" s="49"/>
    </row>
    <row r="149" spans="2:2" x14ac:dyDescent="0.2">
      <c r="B149" s="49"/>
    </row>
    <row r="150" spans="2:2" x14ac:dyDescent="0.2">
      <c r="B150" s="49"/>
    </row>
    <row r="151" spans="2:2" x14ac:dyDescent="0.2">
      <c r="B151" s="49"/>
    </row>
    <row r="152" spans="2:2" x14ac:dyDescent="0.2">
      <c r="B152" s="49"/>
    </row>
    <row r="153" spans="2:2" x14ac:dyDescent="0.2">
      <c r="B153" s="49"/>
    </row>
    <row r="154" spans="2:2" x14ac:dyDescent="0.2">
      <c r="B154" s="49"/>
    </row>
    <row r="155" spans="2:2" x14ac:dyDescent="0.2">
      <c r="B155" s="49"/>
    </row>
    <row r="156" spans="2:2" x14ac:dyDescent="0.2">
      <c r="B156" s="49"/>
    </row>
    <row r="157" spans="2:2" x14ac:dyDescent="0.2">
      <c r="B157" s="49"/>
    </row>
    <row r="158" spans="2:2" x14ac:dyDescent="0.2">
      <c r="B158" s="49"/>
    </row>
    <row r="159" spans="2:2" x14ac:dyDescent="0.2">
      <c r="B159" s="49"/>
    </row>
    <row r="160" spans="2:2" x14ac:dyDescent="0.2">
      <c r="B160" s="49"/>
    </row>
    <row r="161" spans="2:2" x14ac:dyDescent="0.2">
      <c r="B161" s="49"/>
    </row>
    <row r="162" spans="2:2" x14ac:dyDescent="0.2">
      <c r="B162" s="49"/>
    </row>
    <row r="163" spans="2:2" x14ac:dyDescent="0.2">
      <c r="B163" s="49"/>
    </row>
    <row r="164" spans="2:2" x14ac:dyDescent="0.2">
      <c r="B164" s="49"/>
    </row>
    <row r="165" spans="2:2" x14ac:dyDescent="0.2">
      <c r="B165" s="49"/>
    </row>
    <row r="166" spans="2:2" x14ac:dyDescent="0.2">
      <c r="B166" s="49"/>
    </row>
    <row r="167" spans="2:2" x14ac:dyDescent="0.2">
      <c r="B167" s="49"/>
    </row>
    <row r="168" spans="2:2" x14ac:dyDescent="0.2">
      <c r="B168" s="49"/>
    </row>
    <row r="169" spans="2:2" x14ac:dyDescent="0.2">
      <c r="B169" s="49"/>
    </row>
    <row r="170" spans="2:2" x14ac:dyDescent="0.2">
      <c r="B170" s="49"/>
    </row>
    <row r="171" spans="2:2" x14ac:dyDescent="0.2">
      <c r="B171" s="49"/>
    </row>
    <row r="172" spans="2:2" x14ac:dyDescent="0.2">
      <c r="B172" s="49"/>
    </row>
    <row r="173" spans="2:2" x14ac:dyDescent="0.2">
      <c r="B173" s="49"/>
    </row>
    <row r="174" spans="2:2" x14ac:dyDescent="0.2">
      <c r="B174" s="49"/>
    </row>
    <row r="175" spans="2:2" x14ac:dyDescent="0.2">
      <c r="B175" s="49"/>
    </row>
    <row r="176" spans="2:2" x14ac:dyDescent="0.2">
      <c r="B176" s="49"/>
    </row>
    <row r="177" spans="2:2" x14ac:dyDescent="0.2">
      <c r="B177" s="49"/>
    </row>
    <row r="178" spans="2:2" x14ac:dyDescent="0.2">
      <c r="B178" s="49"/>
    </row>
    <row r="179" spans="2:2" x14ac:dyDescent="0.2">
      <c r="B179" s="49"/>
    </row>
    <row r="180" spans="2:2" x14ac:dyDescent="0.2">
      <c r="B180" s="49"/>
    </row>
    <row r="181" spans="2:2" x14ac:dyDescent="0.2">
      <c r="B181" s="49"/>
    </row>
    <row r="182" spans="2:2" x14ac:dyDescent="0.2">
      <c r="B182" s="49"/>
    </row>
    <row r="183" spans="2:2" x14ac:dyDescent="0.2">
      <c r="B183" s="49"/>
    </row>
    <row r="184" spans="2:2" x14ac:dyDescent="0.2">
      <c r="B184" s="49"/>
    </row>
    <row r="185" spans="2:2" x14ac:dyDescent="0.2">
      <c r="B185" s="49"/>
    </row>
    <row r="186" spans="2:2" x14ac:dyDescent="0.2">
      <c r="B186" s="49"/>
    </row>
    <row r="187" spans="2:2" x14ac:dyDescent="0.2">
      <c r="B187" s="49"/>
    </row>
    <row r="188" spans="2:2" x14ac:dyDescent="0.2">
      <c r="B188" s="49"/>
    </row>
    <row r="189" spans="2:2" x14ac:dyDescent="0.2">
      <c r="B189" s="49"/>
    </row>
    <row r="190" spans="2:2" x14ac:dyDescent="0.2">
      <c r="B190" s="49"/>
    </row>
    <row r="191" spans="2:2" x14ac:dyDescent="0.2">
      <c r="B191" s="49"/>
    </row>
    <row r="192" spans="2:2" x14ac:dyDescent="0.2">
      <c r="B192" s="49"/>
    </row>
    <row r="193" spans="2:2" x14ac:dyDescent="0.2">
      <c r="B193" s="49"/>
    </row>
    <row r="194" spans="2:2" x14ac:dyDescent="0.2">
      <c r="B194" s="49"/>
    </row>
    <row r="195" spans="2:2" x14ac:dyDescent="0.2">
      <c r="B195" s="49"/>
    </row>
    <row r="196" spans="2:2" x14ac:dyDescent="0.2">
      <c r="B196" s="49"/>
    </row>
    <row r="197" spans="2:2" x14ac:dyDescent="0.2">
      <c r="B197" s="49"/>
    </row>
    <row r="198" spans="2:2" x14ac:dyDescent="0.2">
      <c r="B198" s="49"/>
    </row>
    <row r="199" spans="2:2" x14ac:dyDescent="0.2">
      <c r="B199" s="49"/>
    </row>
    <row r="200" spans="2:2" x14ac:dyDescent="0.2">
      <c r="B200" s="49"/>
    </row>
    <row r="201" spans="2:2" x14ac:dyDescent="0.2">
      <c r="B201" s="49"/>
    </row>
    <row r="202" spans="2:2" x14ac:dyDescent="0.2">
      <c r="B202" s="49"/>
    </row>
    <row r="203" spans="2:2" x14ac:dyDescent="0.2">
      <c r="B203" s="49"/>
    </row>
    <row r="204" spans="2:2" x14ac:dyDescent="0.2">
      <c r="B204" s="49"/>
    </row>
    <row r="205" spans="2:2" x14ac:dyDescent="0.2">
      <c r="B205" s="49"/>
    </row>
    <row r="206" spans="2:2" x14ac:dyDescent="0.2">
      <c r="B206" s="49"/>
    </row>
    <row r="207" spans="2:2" x14ac:dyDescent="0.2">
      <c r="B207" s="49"/>
    </row>
    <row r="208" spans="2:2" x14ac:dyDescent="0.2">
      <c r="B208" s="49"/>
    </row>
    <row r="209" spans="2:2" x14ac:dyDescent="0.2">
      <c r="B209" s="49"/>
    </row>
    <row r="210" spans="2:2" x14ac:dyDescent="0.2">
      <c r="B210" s="49"/>
    </row>
    <row r="211" spans="2:2" x14ac:dyDescent="0.2">
      <c r="B211" s="49"/>
    </row>
    <row r="212" spans="2:2" x14ac:dyDescent="0.2">
      <c r="B212" s="49"/>
    </row>
    <row r="213" spans="2:2" x14ac:dyDescent="0.2">
      <c r="B213" s="49"/>
    </row>
    <row r="214" spans="2:2" x14ac:dyDescent="0.2">
      <c r="B214" s="49"/>
    </row>
    <row r="215" spans="2:2" x14ac:dyDescent="0.2">
      <c r="B215" s="49"/>
    </row>
    <row r="216" spans="2:2" x14ac:dyDescent="0.2">
      <c r="B216" s="49"/>
    </row>
    <row r="217" spans="2:2" x14ac:dyDescent="0.2">
      <c r="B217" s="49"/>
    </row>
    <row r="218" spans="2:2" x14ac:dyDescent="0.2">
      <c r="B218" s="49"/>
    </row>
    <row r="219" spans="2:2" x14ac:dyDescent="0.2">
      <c r="B219" s="49"/>
    </row>
    <row r="220" spans="2:2" x14ac:dyDescent="0.2">
      <c r="B220" s="49"/>
    </row>
    <row r="221" spans="2:2" x14ac:dyDescent="0.2">
      <c r="B221" s="49"/>
    </row>
    <row r="222" spans="2:2" x14ac:dyDescent="0.2">
      <c r="B222" s="49"/>
    </row>
    <row r="223" spans="2:2" x14ac:dyDescent="0.2">
      <c r="B223" s="49"/>
    </row>
    <row r="224" spans="2:2" x14ac:dyDescent="0.2">
      <c r="B224" s="49"/>
    </row>
    <row r="225" spans="2:2" x14ac:dyDescent="0.2">
      <c r="B225" s="49"/>
    </row>
    <row r="226" spans="2:2" x14ac:dyDescent="0.2">
      <c r="B226" s="49"/>
    </row>
    <row r="227" spans="2:2" x14ac:dyDescent="0.2">
      <c r="B227" s="49"/>
    </row>
    <row r="228" spans="2:2" x14ac:dyDescent="0.2">
      <c r="B228" s="49"/>
    </row>
    <row r="229" spans="2:2" x14ac:dyDescent="0.2">
      <c r="B229" s="49"/>
    </row>
    <row r="230" spans="2:2" x14ac:dyDescent="0.2">
      <c r="B230" s="49"/>
    </row>
    <row r="231" spans="2:2" x14ac:dyDescent="0.2">
      <c r="B231" s="49"/>
    </row>
    <row r="232" spans="2:2" x14ac:dyDescent="0.2">
      <c r="B232" s="49"/>
    </row>
    <row r="233" spans="2:2" x14ac:dyDescent="0.2">
      <c r="B233" s="49"/>
    </row>
    <row r="234" spans="2:2" x14ac:dyDescent="0.2">
      <c r="B234" s="49"/>
    </row>
    <row r="235" spans="2:2" x14ac:dyDescent="0.2">
      <c r="B235" s="49"/>
    </row>
    <row r="236" spans="2:2" x14ac:dyDescent="0.2">
      <c r="B236" s="49"/>
    </row>
    <row r="237" spans="2:2" x14ac:dyDescent="0.2">
      <c r="B237" s="49"/>
    </row>
    <row r="238" spans="2:2" x14ac:dyDescent="0.2">
      <c r="B238" s="49"/>
    </row>
    <row r="239" spans="2:2" x14ac:dyDescent="0.2">
      <c r="B239" s="49"/>
    </row>
    <row r="240" spans="2:2" x14ac:dyDescent="0.2">
      <c r="B240" s="49"/>
    </row>
    <row r="241" spans="2:2" x14ac:dyDescent="0.2">
      <c r="B241" s="49"/>
    </row>
    <row r="242" spans="2:2" x14ac:dyDescent="0.2">
      <c r="B242" s="49"/>
    </row>
    <row r="243" spans="2:2" x14ac:dyDescent="0.2">
      <c r="B243" s="49"/>
    </row>
    <row r="244" spans="2:2" x14ac:dyDescent="0.2">
      <c r="B244" s="49"/>
    </row>
    <row r="245" spans="2:2" x14ac:dyDescent="0.2">
      <c r="B245" s="49"/>
    </row>
    <row r="246" spans="2:2" x14ac:dyDescent="0.2">
      <c r="B246" s="49"/>
    </row>
    <row r="247" spans="2:2" x14ac:dyDescent="0.2">
      <c r="B247" s="49"/>
    </row>
    <row r="248" spans="2:2" x14ac:dyDescent="0.2">
      <c r="B248" s="49"/>
    </row>
    <row r="249" spans="2:2" x14ac:dyDescent="0.2">
      <c r="B249" s="49"/>
    </row>
    <row r="250" spans="2:2" x14ac:dyDescent="0.2">
      <c r="B250" s="49"/>
    </row>
    <row r="251" spans="2:2" x14ac:dyDescent="0.2">
      <c r="B251" s="49"/>
    </row>
    <row r="252" spans="2:2" x14ac:dyDescent="0.2">
      <c r="B252" s="49"/>
    </row>
    <row r="253" spans="2:2" x14ac:dyDescent="0.2">
      <c r="B253" s="49"/>
    </row>
    <row r="254" spans="2:2" x14ac:dyDescent="0.2">
      <c r="B254" s="49"/>
    </row>
    <row r="255" spans="2:2" x14ac:dyDescent="0.2">
      <c r="B255" s="49"/>
    </row>
    <row r="256" spans="2:2" x14ac:dyDescent="0.2">
      <c r="B256" s="49"/>
    </row>
    <row r="257" spans="2:2" x14ac:dyDescent="0.2">
      <c r="B257" s="49"/>
    </row>
    <row r="258" spans="2:2" x14ac:dyDescent="0.2">
      <c r="B258" s="49"/>
    </row>
    <row r="259" spans="2:2" x14ac:dyDescent="0.2">
      <c r="B259" s="49"/>
    </row>
    <row r="260" spans="2:2" x14ac:dyDescent="0.2">
      <c r="B260" s="49"/>
    </row>
    <row r="261" spans="2:2" x14ac:dyDescent="0.2">
      <c r="B261" s="49"/>
    </row>
    <row r="262" spans="2:2" x14ac:dyDescent="0.2">
      <c r="B262" s="49"/>
    </row>
    <row r="263" spans="2:2" x14ac:dyDescent="0.2">
      <c r="B263" s="49"/>
    </row>
    <row r="264" spans="2:2" x14ac:dyDescent="0.2">
      <c r="B264" s="49"/>
    </row>
    <row r="265" spans="2:2" x14ac:dyDescent="0.2">
      <c r="B265" s="49"/>
    </row>
    <row r="266" spans="2:2" x14ac:dyDescent="0.2">
      <c r="B266" s="49"/>
    </row>
    <row r="267" spans="2:2" x14ac:dyDescent="0.2">
      <c r="B267" s="49"/>
    </row>
    <row r="268" spans="2:2" x14ac:dyDescent="0.2">
      <c r="B268" s="49"/>
    </row>
    <row r="269" spans="2:2" x14ac:dyDescent="0.2">
      <c r="B269" s="49"/>
    </row>
    <row r="270" spans="2:2" x14ac:dyDescent="0.2">
      <c r="B270" s="49"/>
    </row>
    <row r="271" spans="2:2" x14ac:dyDescent="0.2">
      <c r="B271" s="49"/>
    </row>
    <row r="272" spans="2:2" x14ac:dyDescent="0.2">
      <c r="B272" s="49"/>
    </row>
    <row r="273" spans="2:2" x14ac:dyDescent="0.2">
      <c r="B273" s="49"/>
    </row>
    <row r="274" spans="2:2" x14ac:dyDescent="0.2">
      <c r="B274" s="49"/>
    </row>
    <row r="275" spans="2:2" x14ac:dyDescent="0.2">
      <c r="B275" s="49"/>
    </row>
    <row r="276" spans="2:2" x14ac:dyDescent="0.2">
      <c r="B276" s="49"/>
    </row>
    <row r="277" spans="2:2" x14ac:dyDescent="0.2">
      <c r="B277" s="49"/>
    </row>
    <row r="278" spans="2:2" x14ac:dyDescent="0.2">
      <c r="B278" s="49"/>
    </row>
    <row r="279" spans="2:2" x14ac:dyDescent="0.2">
      <c r="B279" s="49"/>
    </row>
    <row r="280" spans="2:2" x14ac:dyDescent="0.2">
      <c r="B280" s="49"/>
    </row>
    <row r="281" spans="2:2" x14ac:dyDescent="0.2">
      <c r="B281" s="49"/>
    </row>
    <row r="282" spans="2:2" x14ac:dyDescent="0.2">
      <c r="B282" s="49"/>
    </row>
    <row r="283" spans="2:2" x14ac:dyDescent="0.2">
      <c r="B283" s="49"/>
    </row>
    <row r="284" spans="2:2" x14ac:dyDescent="0.2">
      <c r="B284" s="49"/>
    </row>
    <row r="285" spans="2:2" x14ac:dyDescent="0.2">
      <c r="B285" s="49"/>
    </row>
    <row r="286" spans="2:2" x14ac:dyDescent="0.2">
      <c r="B286" s="49"/>
    </row>
    <row r="287" spans="2:2" x14ac:dyDescent="0.2">
      <c r="B287" s="49"/>
    </row>
    <row r="288" spans="2:2" x14ac:dyDescent="0.2">
      <c r="B288" s="49"/>
    </row>
    <row r="289" spans="2:2" x14ac:dyDescent="0.2">
      <c r="B289" s="49"/>
    </row>
    <row r="290" spans="2:2" x14ac:dyDescent="0.2">
      <c r="B290" s="49"/>
    </row>
    <row r="291" spans="2:2" x14ac:dyDescent="0.2">
      <c r="B291" s="49"/>
    </row>
    <row r="292" spans="2:2" x14ac:dyDescent="0.2">
      <c r="B292" s="49"/>
    </row>
    <row r="293" spans="2:2" x14ac:dyDescent="0.2">
      <c r="B293" s="49"/>
    </row>
    <row r="294" spans="2:2" x14ac:dyDescent="0.2">
      <c r="B294" s="49"/>
    </row>
    <row r="295" spans="2:2" x14ac:dyDescent="0.2">
      <c r="B295" s="49"/>
    </row>
    <row r="296" spans="2:2" x14ac:dyDescent="0.2">
      <c r="B296" s="49"/>
    </row>
    <row r="297" spans="2:2" x14ac:dyDescent="0.2">
      <c r="B297" s="49"/>
    </row>
    <row r="298" spans="2:2" x14ac:dyDescent="0.2">
      <c r="B298" s="49"/>
    </row>
    <row r="299" spans="2:2" x14ac:dyDescent="0.2">
      <c r="B299" s="49"/>
    </row>
    <row r="300" spans="2:2" x14ac:dyDescent="0.2">
      <c r="B300" s="49"/>
    </row>
    <row r="301" spans="2:2" x14ac:dyDescent="0.2">
      <c r="B301" s="49"/>
    </row>
    <row r="302" spans="2:2" x14ac:dyDescent="0.2">
      <c r="B302" s="49"/>
    </row>
    <row r="303" spans="2:2" x14ac:dyDescent="0.2">
      <c r="B303" s="49"/>
    </row>
    <row r="304" spans="2:2" x14ac:dyDescent="0.2">
      <c r="B304" s="49"/>
    </row>
    <row r="305" spans="2:2" x14ac:dyDescent="0.2">
      <c r="B305" s="49"/>
    </row>
    <row r="306" spans="2:2" x14ac:dyDescent="0.2">
      <c r="B306" s="49"/>
    </row>
    <row r="307" spans="2:2" x14ac:dyDescent="0.2">
      <c r="B307" s="49"/>
    </row>
    <row r="308" spans="2:2" x14ac:dyDescent="0.2">
      <c r="B308" s="49"/>
    </row>
    <row r="309" spans="2:2" x14ac:dyDescent="0.2">
      <c r="B309" s="49"/>
    </row>
    <row r="310" spans="2:2" x14ac:dyDescent="0.2">
      <c r="B310" s="49"/>
    </row>
    <row r="311" spans="2:2" x14ac:dyDescent="0.2">
      <c r="B311" s="49"/>
    </row>
    <row r="312" spans="2:2" x14ac:dyDescent="0.2">
      <c r="B312" s="49"/>
    </row>
    <row r="313" spans="2:2" x14ac:dyDescent="0.2">
      <c r="B313" s="49"/>
    </row>
    <row r="314" spans="2:2" x14ac:dyDescent="0.2">
      <c r="B314" s="49"/>
    </row>
    <row r="315" spans="2:2" x14ac:dyDescent="0.2">
      <c r="B315" s="49"/>
    </row>
    <row r="316" spans="2:2" x14ac:dyDescent="0.2">
      <c r="B316" s="49"/>
    </row>
    <row r="317" spans="2:2" x14ac:dyDescent="0.2">
      <c r="B317" s="49"/>
    </row>
    <row r="318" spans="2:2" x14ac:dyDescent="0.2">
      <c r="B318" s="49"/>
    </row>
    <row r="319" spans="2:2" x14ac:dyDescent="0.2">
      <c r="B319" s="49"/>
    </row>
    <row r="320" spans="2:2" x14ac:dyDescent="0.2">
      <c r="B320" s="49"/>
    </row>
    <row r="321" spans="2:2" x14ac:dyDescent="0.2">
      <c r="B321" s="49"/>
    </row>
    <row r="322" spans="2:2" x14ac:dyDescent="0.2">
      <c r="B322" s="49"/>
    </row>
    <row r="323" spans="2:2" x14ac:dyDescent="0.2">
      <c r="B323" s="49"/>
    </row>
    <row r="324" spans="2:2" x14ac:dyDescent="0.2">
      <c r="B324" s="49"/>
    </row>
    <row r="325" spans="2:2" x14ac:dyDescent="0.2">
      <c r="B325" s="49"/>
    </row>
    <row r="326" spans="2:2" x14ac:dyDescent="0.2">
      <c r="B326" s="49"/>
    </row>
    <row r="327" spans="2:2" x14ac:dyDescent="0.2">
      <c r="B327" s="49"/>
    </row>
    <row r="328" spans="2:2" x14ac:dyDescent="0.2">
      <c r="B328" s="49"/>
    </row>
    <row r="329" spans="2:2" x14ac:dyDescent="0.2">
      <c r="B329" s="49"/>
    </row>
    <row r="330" spans="2:2" x14ac:dyDescent="0.2">
      <c r="B330" s="49"/>
    </row>
    <row r="331" spans="2:2" x14ac:dyDescent="0.2">
      <c r="B331" s="49"/>
    </row>
    <row r="332" spans="2:2" x14ac:dyDescent="0.2">
      <c r="B332" s="49"/>
    </row>
    <row r="333" spans="2:2" x14ac:dyDescent="0.2">
      <c r="B333" s="49"/>
    </row>
    <row r="334" spans="2:2" x14ac:dyDescent="0.2">
      <c r="B334" s="49"/>
    </row>
    <row r="335" spans="2:2" x14ac:dyDescent="0.2">
      <c r="B335" s="49"/>
    </row>
    <row r="336" spans="2:2" x14ac:dyDescent="0.2">
      <c r="B336" s="49"/>
    </row>
    <row r="337" spans="2:2" x14ac:dyDescent="0.2">
      <c r="B337" s="49"/>
    </row>
    <row r="338" spans="2:2" x14ac:dyDescent="0.2">
      <c r="B338" s="49"/>
    </row>
    <row r="339" spans="2:2" x14ac:dyDescent="0.2">
      <c r="B339" s="49"/>
    </row>
    <row r="340" spans="2:2" x14ac:dyDescent="0.2">
      <c r="B340" s="49"/>
    </row>
    <row r="341" spans="2:2" x14ac:dyDescent="0.2">
      <c r="B341" s="49"/>
    </row>
    <row r="342" spans="2:2" x14ac:dyDescent="0.2">
      <c r="B342" s="49"/>
    </row>
    <row r="343" spans="2:2" x14ac:dyDescent="0.2">
      <c r="B343" s="49"/>
    </row>
    <row r="344" spans="2:2" x14ac:dyDescent="0.2">
      <c r="B344" s="49"/>
    </row>
    <row r="345" spans="2:2" x14ac:dyDescent="0.2">
      <c r="B345" s="49"/>
    </row>
    <row r="346" spans="2:2" x14ac:dyDescent="0.2">
      <c r="B346" s="49"/>
    </row>
    <row r="347" spans="2:2" x14ac:dyDescent="0.2">
      <c r="B347" s="49"/>
    </row>
    <row r="348" spans="2:2" x14ac:dyDescent="0.2">
      <c r="B348" s="49"/>
    </row>
    <row r="349" spans="2:2" x14ac:dyDescent="0.2">
      <c r="B349" s="49"/>
    </row>
    <row r="350" spans="2:2" x14ac:dyDescent="0.2">
      <c r="B350" s="49"/>
    </row>
    <row r="351" spans="2:2" x14ac:dyDescent="0.2">
      <c r="B351" s="49"/>
    </row>
    <row r="352" spans="2:2" x14ac:dyDescent="0.2">
      <c r="B352" s="49"/>
    </row>
    <row r="353" spans="2:2" x14ac:dyDescent="0.2">
      <c r="B353" s="49"/>
    </row>
    <row r="354" spans="2:2" x14ac:dyDescent="0.2">
      <c r="B354" s="49"/>
    </row>
    <row r="355" spans="2:2" x14ac:dyDescent="0.2">
      <c r="B355" s="49"/>
    </row>
    <row r="356" spans="2:2" x14ac:dyDescent="0.2">
      <c r="B356" s="49"/>
    </row>
    <row r="357" spans="2:2" x14ac:dyDescent="0.2">
      <c r="B357" s="49"/>
    </row>
    <row r="358" spans="2:2" x14ac:dyDescent="0.2">
      <c r="B358" s="49"/>
    </row>
    <row r="359" spans="2:2" x14ac:dyDescent="0.2">
      <c r="B359" s="49"/>
    </row>
    <row r="360" spans="2:2" x14ac:dyDescent="0.2">
      <c r="B360" s="49"/>
    </row>
    <row r="361" spans="2:2" x14ac:dyDescent="0.2">
      <c r="B361" s="49"/>
    </row>
    <row r="362" spans="2:2" x14ac:dyDescent="0.2">
      <c r="B362" s="49"/>
    </row>
    <row r="363" spans="2:2" x14ac:dyDescent="0.2">
      <c r="B363" s="49"/>
    </row>
    <row r="364" spans="2:2" x14ac:dyDescent="0.2">
      <c r="B364" s="49"/>
    </row>
    <row r="365" spans="2:2" x14ac:dyDescent="0.2">
      <c r="B365" s="49"/>
    </row>
    <row r="366" spans="2:2" x14ac:dyDescent="0.2">
      <c r="B366" s="49"/>
    </row>
    <row r="367" spans="2:2" x14ac:dyDescent="0.2">
      <c r="B367" s="49"/>
    </row>
    <row r="368" spans="2:2" x14ac:dyDescent="0.2">
      <c r="B368" s="49"/>
    </row>
    <row r="369" spans="2:2" x14ac:dyDescent="0.2">
      <c r="B369" s="49"/>
    </row>
    <row r="370" spans="2:2" x14ac:dyDescent="0.2">
      <c r="B370" s="49"/>
    </row>
    <row r="371" spans="2:2" x14ac:dyDescent="0.2">
      <c r="B371" s="49"/>
    </row>
    <row r="372" spans="2:2" x14ac:dyDescent="0.2">
      <c r="B372" s="49"/>
    </row>
    <row r="373" spans="2:2" x14ac:dyDescent="0.2">
      <c r="B373" s="49"/>
    </row>
    <row r="374" spans="2:2" x14ac:dyDescent="0.2">
      <c r="B374" s="49"/>
    </row>
    <row r="375" spans="2:2" x14ac:dyDescent="0.2">
      <c r="B375" s="49"/>
    </row>
    <row r="376" spans="2:2" x14ac:dyDescent="0.2">
      <c r="B376" s="49"/>
    </row>
    <row r="377" spans="2:2" x14ac:dyDescent="0.2">
      <c r="B377" s="49"/>
    </row>
    <row r="378" spans="2:2" x14ac:dyDescent="0.2">
      <c r="B378" s="49"/>
    </row>
    <row r="379" spans="2:2" x14ac:dyDescent="0.2">
      <c r="B379" s="49"/>
    </row>
    <row r="380" spans="2:2" x14ac:dyDescent="0.2">
      <c r="B380" s="49"/>
    </row>
    <row r="381" spans="2:2" x14ac:dyDescent="0.2">
      <c r="B381" s="49"/>
    </row>
    <row r="382" spans="2:2" x14ac:dyDescent="0.2">
      <c r="B382" s="49"/>
    </row>
    <row r="383" spans="2:2" x14ac:dyDescent="0.2">
      <c r="B383" s="49"/>
    </row>
    <row r="384" spans="2:2" x14ac:dyDescent="0.2">
      <c r="B384" s="49"/>
    </row>
    <row r="385" spans="2:2" x14ac:dyDescent="0.2">
      <c r="B385" s="49"/>
    </row>
    <row r="386" spans="2:2" x14ac:dyDescent="0.2">
      <c r="B386" s="49"/>
    </row>
    <row r="387" spans="2:2" x14ac:dyDescent="0.2">
      <c r="B387" s="49"/>
    </row>
    <row r="388" spans="2:2" x14ac:dyDescent="0.2">
      <c r="B388" s="49"/>
    </row>
    <row r="389" spans="2:2" x14ac:dyDescent="0.2">
      <c r="B389" s="49"/>
    </row>
    <row r="390" spans="2:2" x14ac:dyDescent="0.2">
      <c r="B390" s="49"/>
    </row>
    <row r="391" spans="2:2" x14ac:dyDescent="0.2">
      <c r="B391" s="49"/>
    </row>
    <row r="392" spans="2:2" x14ac:dyDescent="0.2">
      <c r="B392" s="49"/>
    </row>
    <row r="393" spans="2:2" x14ac:dyDescent="0.2">
      <c r="B393" s="49"/>
    </row>
    <row r="394" spans="2:2" x14ac:dyDescent="0.2">
      <c r="B394" s="49"/>
    </row>
    <row r="395" spans="2:2" x14ac:dyDescent="0.2">
      <c r="B395" s="49"/>
    </row>
    <row r="396" spans="2:2" x14ac:dyDescent="0.2">
      <c r="B396" s="49"/>
    </row>
    <row r="397" spans="2:2" x14ac:dyDescent="0.2">
      <c r="B397" s="49"/>
    </row>
    <row r="398" spans="2:2" x14ac:dyDescent="0.2">
      <c r="B398" s="49"/>
    </row>
    <row r="399" spans="2:2" x14ac:dyDescent="0.2">
      <c r="B399" s="49"/>
    </row>
    <row r="400" spans="2:2" x14ac:dyDescent="0.2">
      <c r="B400" s="49"/>
    </row>
    <row r="401" spans="2:2" x14ac:dyDescent="0.2">
      <c r="B401" s="49"/>
    </row>
    <row r="402" spans="2:2" x14ac:dyDescent="0.2">
      <c r="B402" s="49"/>
    </row>
    <row r="403" spans="2:2" x14ac:dyDescent="0.2">
      <c r="B403" s="49"/>
    </row>
    <row r="404" spans="2:2" x14ac:dyDescent="0.2">
      <c r="B404" s="49"/>
    </row>
    <row r="405" spans="2:2" x14ac:dyDescent="0.2">
      <c r="B405" s="49"/>
    </row>
    <row r="406" spans="2:2" x14ac:dyDescent="0.2">
      <c r="B406" s="49"/>
    </row>
    <row r="407" spans="2:2" x14ac:dyDescent="0.2">
      <c r="B407" s="49"/>
    </row>
    <row r="408" spans="2:2" x14ac:dyDescent="0.2">
      <c r="B408" s="49"/>
    </row>
    <row r="409" spans="2:2" x14ac:dyDescent="0.2">
      <c r="B409" s="49"/>
    </row>
    <row r="410" spans="2:2" x14ac:dyDescent="0.2">
      <c r="B410" s="49"/>
    </row>
    <row r="411" spans="2:2" x14ac:dyDescent="0.2">
      <c r="B411" s="49"/>
    </row>
    <row r="412" spans="2:2" x14ac:dyDescent="0.2">
      <c r="B412" s="49"/>
    </row>
    <row r="413" spans="2:2" x14ac:dyDescent="0.2">
      <c r="B413" s="49"/>
    </row>
    <row r="414" spans="2:2" x14ac:dyDescent="0.2">
      <c r="B414" s="49"/>
    </row>
    <row r="415" spans="2:2" x14ac:dyDescent="0.2">
      <c r="B415" s="49"/>
    </row>
    <row r="416" spans="2:2" x14ac:dyDescent="0.2">
      <c r="B416" s="49"/>
    </row>
    <row r="417" spans="2:2" x14ac:dyDescent="0.2">
      <c r="B417" s="49"/>
    </row>
    <row r="418" spans="2:2" x14ac:dyDescent="0.2">
      <c r="B418" s="49"/>
    </row>
    <row r="419" spans="2:2" x14ac:dyDescent="0.2">
      <c r="B419" s="49"/>
    </row>
    <row r="420" spans="2:2" x14ac:dyDescent="0.2">
      <c r="B420" s="49"/>
    </row>
    <row r="421" spans="2:2" x14ac:dyDescent="0.2">
      <c r="B421" s="49"/>
    </row>
    <row r="422" spans="2:2" x14ac:dyDescent="0.2">
      <c r="B422" s="49"/>
    </row>
    <row r="423" spans="2:2" x14ac:dyDescent="0.2">
      <c r="B423" s="49"/>
    </row>
    <row r="424" spans="2:2" x14ac:dyDescent="0.2">
      <c r="B424" s="49"/>
    </row>
    <row r="425" spans="2:2" x14ac:dyDescent="0.2">
      <c r="B425" s="49"/>
    </row>
    <row r="426" spans="2:2" x14ac:dyDescent="0.2">
      <c r="B426" s="49"/>
    </row>
    <row r="427" spans="2:2" x14ac:dyDescent="0.2">
      <c r="B427" s="49"/>
    </row>
    <row r="428" spans="2:2" x14ac:dyDescent="0.2">
      <c r="B428" s="49"/>
    </row>
    <row r="429" spans="2:2" x14ac:dyDescent="0.2">
      <c r="B429" s="49"/>
    </row>
    <row r="430" spans="2:2" x14ac:dyDescent="0.2">
      <c r="B430" s="49"/>
    </row>
    <row r="431" spans="2:2" x14ac:dyDescent="0.2">
      <c r="B431" s="49"/>
    </row>
    <row r="432" spans="2:2" x14ac:dyDescent="0.2">
      <c r="B432" s="49"/>
    </row>
    <row r="433" spans="2:2" x14ac:dyDescent="0.2">
      <c r="B433" s="49"/>
    </row>
    <row r="434" spans="2:2" x14ac:dyDescent="0.2">
      <c r="B434" s="49"/>
    </row>
    <row r="435" spans="2:2" x14ac:dyDescent="0.2">
      <c r="B435" s="49"/>
    </row>
    <row r="436" spans="2:2" x14ac:dyDescent="0.2">
      <c r="B436" s="49"/>
    </row>
    <row r="437" spans="2:2" x14ac:dyDescent="0.2">
      <c r="B437" s="49"/>
    </row>
    <row r="438" spans="2:2" x14ac:dyDescent="0.2">
      <c r="B438" s="49"/>
    </row>
    <row r="439" spans="2:2" x14ac:dyDescent="0.2">
      <c r="B439" s="49"/>
    </row>
    <row r="440" spans="2:2" x14ac:dyDescent="0.2">
      <c r="B440" s="49"/>
    </row>
    <row r="441" spans="2:2" x14ac:dyDescent="0.2">
      <c r="B441" s="49"/>
    </row>
    <row r="442" spans="2:2" x14ac:dyDescent="0.2">
      <c r="B442" s="49"/>
    </row>
    <row r="443" spans="2:2" x14ac:dyDescent="0.2">
      <c r="B443" s="49"/>
    </row>
    <row r="444" spans="2:2" x14ac:dyDescent="0.2">
      <c r="B444" s="49"/>
    </row>
    <row r="445" spans="2:2" x14ac:dyDescent="0.2">
      <c r="B445" s="49"/>
    </row>
    <row r="446" spans="2:2" x14ac:dyDescent="0.2">
      <c r="B446" s="49"/>
    </row>
    <row r="447" spans="2:2" x14ac:dyDescent="0.2">
      <c r="B447" s="49"/>
    </row>
    <row r="448" spans="2:2" x14ac:dyDescent="0.2">
      <c r="B448" s="49"/>
    </row>
    <row r="449" spans="2:2" x14ac:dyDescent="0.2">
      <c r="B449" s="49"/>
    </row>
    <row r="450" spans="2:2" x14ac:dyDescent="0.2">
      <c r="B450" s="49"/>
    </row>
    <row r="451" spans="2:2" x14ac:dyDescent="0.2">
      <c r="B451" s="49"/>
    </row>
    <row r="452" spans="2:2" x14ac:dyDescent="0.2">
      <c r="B452" s="49"/>
    </row>
    <row r="453" spans="2:2" x14ac:dyDescent="0.2">
      <c r="B453" s="49"/>
    </row>
    <row r="454" spans="2:2" x14ac:dyDescent="0.2">
      <c r="B454" s="49"/>
    </row>
    <row r="455" spans="2:2" x14ac:dyDescent="0.2">
      <c r="B455" s="49"/>
    </row>
    <row r="456" spans="2:2" x14ac:dyDescent="0.2">
      <c r="B456" s="49"/>
    </row>
    <row r="457" spans="2:2" x14ac:dyDescent="0.2">
      <c r="B457" s="49"/>
    </row>
    <row r="458" spans="2:2" x14ac:dyDescent="0.2">
      <c r="B458" s="49"/>
    </row>
    <row r="459" spans="2:2" x14ac:dyDescent="0.2">
      <c r="B459" s="49"/>
    </row>
    <row r="460" spans="2:2" x14ac:dyDescent="0.2">
      <c r="B460" s="49"/>
    </row>
    <row r="461" spans="2:2" x14ac:dyDescent="0.2">
      <c r="B461" s="49"/>
    </row>
  </sheetData>
  <autoFilter ref="A4:S32" xr:uid="{00000000-0009-0000-0000-000007000000}">
    <sortState xmlns:xlrd2="http://schemas.microsoft.com/office/spreadsheetml/2017/richdata2" ref="A5:Y31">
      <sortCondition ref="S4"/>
    </sortState>
  </autoFilter>
  <sortState xmlns:xlrd2="http://schemas.microsoft.com/office/spreadsheetml/2017/richdata2" ref="A5:V32">
    <sortCondition descending="1" ref="M5:M32"/>
  </sortState>
  <mergeCells count="12">
    <mergeCell ref="I1:I2"/>
    <mergeCell ref="A1:A2"/>
    <mergeCell ref="P1:R2"/>
    <mergeCell ref="S1:S2"/>
    <mergeCell ref="J1:L2"/>
    <mergeCell ref="M1:M2"/>
    <mergeCell ref="B1:B2"/>
    <mergeCell ref="N1:N3"/>
    <mergeCell ref="C1:C2"/>
    <mergeCell ref="D1:E2"/>
    <mergeCell ref="F1:F2"/>
    <mergeCell ref="G1:H2"/>
  </mergeCells>
  <phoneticPr fontId="0" type="noConversion"/>
  <conditionalFormatting sqref="A5:B25">
    <cfRule type="expression" dxfId="76" priority="4" stopIfTrue="1">
      <formula>$A5=$A$1</formula>
    </cfRule>
  </conditionalFormatting>
  <conditionalFormatting sqref="B26">
    <cfRule type="expression" dxfId="75" priority="2">
      <formula>$A26=$A$1</formula>
    </cfRule>
  </conditionalFormatting>
  <conditionalFormatting sqref="B27:B30">
    <cfRule type="expression" dxfId="74" priority="1" stopIfTrue="1">
      <formula>$A27=$A$1</formula>
    </cfRule>
  </conditionalFormatting>
  <conditionalFormatting sqref="C5:M24">
    <cfRule type="expression" dxfId="73" priority="6">
      <formula>$A5=$A$1</formula>
    </cfRule>
  </conditionalFormatting>
  <conditionalFormatting sqref="I25:M25 C25:G30 H25:H32 A26:A30 I26:S31 A31:G31 C32:G32 I32:M32">
    <cfRule type="expression" dxfId="72" priority="25">
      <formula>$A25=$A$1</formula>
    </cfRule>
  </conditionalFormatting>
  <conditionalFormatting sqref="N5:S25">
    <cfRule type="expression" dxfId="71" priority="7" stopIfTrue="1">
      <formula>$A5=$A$1</formula>
    </cfRule>
  </conditionalFormatting>
  <conditionalFormatting sqref="N32:S32 A32:B32 A33:S137">
    <cfRule type="expression" dxfId="70" priority="24" stopIfTrue="1">
      <formula>$A32=$A$1</formula>
    </cfRule>
  </conditionalFormatting>
  <conditionalFormatting sqref="P5:S24">
    <cfRule type="expression" dxfId="69" priority="8" stopIfTrue="1">
      <formula>$M5&lt;&gt;""</formula>
    </cfRule>
  </conditionalFormatting>
  <conditionalFormatting sqref="P25:S31 P33:S111">
    <cfRule type="expression" dxfId="68" priority="37" stopIfTrue="1">
      <formula>$M25&lt;&gt;""</formula>
    </cfRule>
  </conditionalFormatting>
  <conditionalFormatting sqref="P32:S32">
    <cfRule type="expression" dxfId="67" priority="23" stopIfTrue="1">
      <formula>$M32&lt;&gt;""</formula>
    </cfRule>
  </conditionalFormatting>
  <pageMargins left="0.25" right="0.25" top="0.18" bottom="0.47" header="7.0000000000000007E-2" footer="0.4921259845"/>
  <pageSetup scale="92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5"/>
  <dimension ref="A1:G82"/>
  <sheetViews>
    <sheetView zoomScaleNormal="100" workbookViewId="0">
      <selection activeCell="C18" sqref="C18:D82"/>
    </sheetView>
  </sheetViews>
  <sheetFormatPr baseColWidth="10" defaultRowHeight="12.75" x14ac:dyDescent="0.2"/>
  <cols>
    <col min="1" max="1" width="23.140625" customWidth="1"/>
    <col min="2" max="2" width="11.7109375" customWidth="1"/>
    <col min="3" max="3" width="33.28515625" customWidth="1"/>
    <col min="4" max="4" width="22.5703125" style="72" customWidth="1"/>
    <col min="5" max="5" width="2.85546875" customWidth="1"/>
  </cols>
  <sheetData>
    <row r="1" spans="1:7" ht="10.5" customHeight="1" x14ac:dyDescent="0.2">
      <c r="B1" s="295" t="s">
        <v>603</v>
      </c>
      <c r="C1" s="295"/>
    </row>
    <row r="2" spans="1:7" ht="9" customHeight="1" x14ac:dyDescent="0.2">
      <c r="B2" s="295"/>
      <c r="C2" s="295"/>
    </row>
    <row r="3" spans="1:7" ht="15.75" x14ac:dyDescent="0.2">
      <c r="A3" s="2" t="s">
        <v>93</v>
      </c>
      <c r="B3" s="2" t="s">
        <v>169</v>
      </c>
      <c r="C3" s="2" t="s">
        <v>94</v>
      </c>
      <c r="D3" s="2" t="s">
        <v>42</v>
      </c>
    </row>
    <row r="4" spans="1:7" ht="10.5" customHeight="1" thickBot="1" x14ac:dyDescent="0.3">
      <c r="A4" s="3"/>
      <c r="B4" s="3"/>
      <c r="C4" s="54"/>
      <c r="D4" s="2"/>
    </row>
    <row r="5" spans="1:7" ht="15.75" x14ac:dyDescent="0.25">
      <c r="A5" s="35" t="s">
        <v>95</v>
      </c>
      <c r="B5" s="130" t="s">
        <v>599</v>
      </c>
      <c r="C5" s="97"/>
      <c r="D5" s="75"/>
    </row>
    <row r="6" spans="1:7" ht="15.75" x14ac:dyDescent="0.25">
      <c r="A6" s="36" t="s">
        <v>95</v>
      </c>
      <c r="B6" s="131" t="s">
        <v>599</v>
      </c>
      <c r="C6" s="98"/>
      <c r="D6" s="73"/>
      <c r="F6" s="132" t="s">
        <v>599</v>
      </c>
      <c r="G6" s="132">
        <v>0</v>
      </c>
    </row>
    <row r="7" spans="1:7" ht="15.75" x14ac:dyDescent="0.25">
      <c r="A7" s="46" t="s">
        <v>95</v>
      </c>
      <c r="B7" s="131" t="s">
        <v>599</v>
      </c>
      <c r="C7" s="98"/>
      <c r="D7" s="74"/>
      <c r="F7" s="39" t="s">
        <v>600</v>
      </c>
      <c r="G7" s="39">
        <v>0</v>
      </c>
    </row>
    <row r="8" spans="1:7" ht="15.75" x14ac:dyDescent="0.25">
      <c r="A8" s="36" t="s">
        <v>95</v>
      </c>
      <c r="B8" s="232" t="s">
        <v>599</v>
      </c>
      <c r="C8" s="56"/>
      <c r="D8" s="74"/>
      <c r="F8" s="135" t="s">
        <v>601</v>
      </c>
      <c r="G8" s="135">
        <v>0</v>
      </c>
    </row>
    <row r="9" spans="1:7" ht="15.75" x14ac:dyDescent="0.25">
      <c r="A9" s="36" t="s">
        <v>95</v>
      </c>
      <c r="B9" s="232" t="s">
        <v>599</v>
      </c>
      <c r="C9" s="55"/>
      <c r="D9" s="74"/>
    </row>
    <row r="10" spans="1:7" ht="15.75" x14ac:dyDescent="0.25">
      <c r="A10" s="36" t="s">
        <v>95</v>
      </c>
      <c r="B10" s="37" t="s">
        <v>600</v>
      </c>
      <c r="C10" s="98"/>
      <c r="D10" s="74"/>
      <c r="F10" s="39" t="s">
        <v>602</v>
      </c>
      <c r="G10" s="39">
        <f>SUM(G6:G8)</f>
        <v>0</v>
      </c>
    </row>
    <row r="11" spans="1:7" ht="15.75" x14ac:dyDescent="0.25">
      <c r="A11" s="36" t="s">
        <v>95</v>
      </c>
      <c r="B11" s="37" t="s">
        <v>600</v>
      </c>
      <c r="C11" s="98"/>
      <c r="D11" s="73"/>
    </row>
    <row r="12" spans="1:7" ht="15.75" x14ac:dyDescent="0.25">
      <c r="A12" s="36" t="s">
        <v>95</v>
      </c>
      <c r="B12" s="37" t="s">
        <v>600</v>
      </c>
      <c r="C12" s="55"/>
      <c r="D12" s="73"/>
    </row>
    <row r="13" spans="1:7" ht="15.75" x14ac:dyDescent="0.25">
      <c r="A13" s="36" t="s">
        <v>95</v>
      </c>
      <c r="B13" s="133" t="s">
        <v>601</v>
      </c>
      <c r="C13" s="98"/>
      <c r="D13" s="74"/>
    </row>
    <row r="14" spans="1:7" ht="15.75" x14ac:dyDescent="0.25">
      <c r="A14" s="36" t="s">
        <v>95</v>
      </c>
      <c r="B14" s="133" t="s">
        <v>601</v>
      </c>
      <c r="C14" s="233"/>
      <c r="D14" s="74"/>
    </row>
    <row r="15" spans="1:7" ht="15.75" x14ac:dyDescent="0.25">
      <c r="A15" s="36" t="s">
        <v>95</v>
      </c>
      <c r="B15" s="133" t="s">
        <v>601</v>
      </c>
      <c r="C15" s="55"/>
      <c r="D15" s="74"/>
    </row>
    <row r="16" spans="1:7" ht="16.5" thickBot="1" x14ac:dyDescent="0.3">
      <c r="A16" s="38" t="s">
        <v>95</v>
      </c>
      <c r="B16" s="176" t="s">
        <v>601</v>
      </c>
      <c r="C16" s="68"/>
      <c r="D16" s="81"/>
    </row>
    <row r="17" spans="1:4" ht="16.5" thickBot="1" x14ac:dyDescent="0.3">
      <c r="A17" s="3"/>
      <c r="B17" s="3"/>
      <c r="C17" s="54"/>
      <c r="D17" s="54"/>
    </row>
    <row r="18" spans="1:4" ht="15.75" x14ac:dyDescent="0.25">
      <c r="A18" s="35" t="s">
        <v>96</v>
      </c>
      <c r="B18" s="130" t="s">
        <v>599</v>
      </c>
      <c r="C18" s="56"/>
      <c r="D18" s="73"/>
    </row>
    <row r="19" spans="1:4" ht="15.75" x14ac:dyDescent="0.25">
      <c r="A19" s="46" t="s">
        <v>96</v>
      </c>
      <c r="B19" s="131" t="s">
        <v>599</v>
      </c>
      <c r="C19" s="55"/>
      <c r="D19" s="73"/>
    </row>
    <row r="20" spans="1:4" ht="15.75" x14ac:dyDescent="0.25">
      <c r="A20" s="36" t="s">
        <v>96</v>
      </c>
      <c r="B20" s="131" t="s">
        <v>599</v>
      </c>
      <c r="C20" s="97"/>
      <c r="D20" s="73"/>
    </row>
    <row r="21" spans="1:4" ht="15.75" x14ac:dyDescent="0.25">
      <c r="A21" s="36" t="s">
        <v>96</v>
      </c>
      <c r="B21" s="232" t="s">
        <v>599</v>
      </c>
      <c r="C21" s="97"/>
      <c r="D21" s="74"/>
    </row>
    <row r="22" spans="1:4" ht="15.75" x14ac:dyDescent="0.25">
      <c r="A22" s="36" t="s">
        <v>96</v>
      </c>
      <c r="B22" s="37" t="s">
        <v>600</v>
      </c>
      <c r="C22" s="55"/>
      <c r="D22" s="73"/>
    </row>
    <row r="23" spans="1:4" ht="15.75" x14ac:dyDescent="0.25">
      <c r="A23" s="36" t="s">
        <v>96</v>
      </c>
      <c r="B23" s="37" t="s">
        <v>600</v>
      </c>
      <c r="C23" s="55"/>
      <c r="D23" s="73"/>
    </row>
    <row r="24" spans="1:4" ht="15.75" x14ac:dyDescent="0.25">
      <c r="A24" s="36" t="s">
        <v>96</v>
      </c>
      <c r="B24" s="37" t="s">
        <v>600</v>
      </c>
      <c r="C24" s="97"/>
      <c r="D24" s="73"/>
    </row>
    <row r="25" spans="1:4" ht="15.75" x14ac:dyDescent="0.25">
      <c r="A25" s="36" t="s">
        <v>96</v>
      </c>
      <c r="B25" s="37" t="s">
        <v>600</v>
      </c>
      <c r="C25" s="97"/>
      <c r="D25" s="73"/>
    </row>
    <row r="26" spans="1:4" ht="15.75" x14ac:dyDescent="0.25">
      <c r="A26" s="36" t="s">
        <v>96</v>
      </c>
      <c r="B26" s="133" t="s">
        <v>601</v>
      </c>
      <c r="C26" s="55"/>
      <c r="D26" s="73"/>
    </row>
    <row r="27" spans="1:4" ht="15.75" x14ac:dyDescent="0.25">
      <c r="A27" s="36" t="s">
        <v>96</v>
      </c>
      <c r="B27" s="133" t="s">
        <v>601</v>
      </c>
      <c r="C27" s="55"/>
      <c r="D27" s="73"/>
    </row>
    <row r="28" spans="1:4" ht="15.75" x14ac:dyDescent="0.25">
      <c r="A28" s="36" t="s">
        <v>96</v>
      </c>
      <c r="B28" s="133" t="s">
        <v>601</v>
      </c>
      <c r="C28" s="97"/>
      <c r="D28" s="73"/>
    </row>
    <row r="29" spans="1:4" ht="16.5" thickBot="1" x14ac:dyDescent="0.3">
      <c r="A29" s="38" t="s">
        <v>96</v>
      </c>
      <c r="B29" s="176" t="s">
        <v>601</v>
      </c>
      <c r="C29" s="119"/>
      <c r="D29" s="81"/>
    </row>
    <row r="30" spans="1:4" ht="16.5" thickBot="1" x14ac:dyDescent="0.3">
      <c r="A30" s="3"/>
      <c r="B30" s="3"/>
      <c r="C30" s="54"/>
      <c r="D30" s="2"/>
    </row>
    <row r="31" spans="1:4" ht="15.75" x14ac:dyDescent="0.25">
      <c r="A31" s="35" t="s">
        <v>5</v>
      </c>
      <c r="B31" s="130" t="s">
        <v>599</v>
      </c>
      <c r="C31" s="56"/>
      <c r="D31" s="75"/>
    </row>
    <row r="32" spans="1:4" ht="15.75" x14ac:dyDescent="0.25">
      <c r="A32" s="36" t="s">
        <v>5</v>
      </c>
      <c r="B32" s="131" t="s">
        <v>599</v>
      </c>
      <c r="C32" s="56"/>
      <c r="D32" s="73"/>
    </row>
    <row r="33" spans="1:4" ht="15.75" x14ac:dyDescent="0.25">
      <c r="A33" s="36" t="s">
        <v>5</v>
      </c>
      <c r="B33" s="131" t="s">
        <v>599</v>
      </c>
      <c r="C33" s="97"/>
      <c r="D33" s="74"/>
    </row>
    <row r="34" spans="1:4" ht="15.75" x14ac:dyDescent="0.25">
      <c r="A34" s="36" t="s">
        <v>5</v>
      </c>
      <c r="B34" s="232" t="s">
        <v>599</v>
      </c>
      <c r="C34" s="56"/>
      <c r="D34" s="73"/>
    </row>
    <row r="35" spans="1:4" ht="15.75" x14ac:dyDescent="0.25">
      <c r="A35" s="36" t="s">
        <v>5</v>
      </c>
      <c r="B35" s="37" t="s">
        <v>600</v>
      </c>
      <c r="C35" s="56"/>
      <c r="D35" s="73"/>
    </row>
    <row r="36" spans="1:4" ht="15.75" x14ac:dyDescent="0.25">
      <c r="A36" s="36" t="s">
        <v>5</v>
      </c>
      <c r="B36" s="37" t="s">
        <v>600</v>
      </c>
      <c r="C36" s="56"/>
      <c r="D36" s="73"/>
    </row>
    <row r="37" spans="1:4" ht="15.75" x14ac:dyDescent="0.25">
      <c r="A37" s="36" t="s">
        <v>5</v>
      </c>
      <c r="B37" s="37" t="s">
        <v>600</v>
      </c>
      <c r="C37" s="56"/>
      <c r="D37" s="73"/>
    </row>
    <row r="38" spans="1:4" ht="15.75" x14ac:dyDescent="0.25">
      <c r="A38" s="36" t="s">
        <v>5</v>
      </c>
      <c r="B38" s="37" t="s">
        <v>600</v>
      </c>
      <c r="C38" s="97"/>
      <c r="D38" s="74"/>
    </row>
    <row r="39" spans="1:4" ht="15.75" x14ac:dyDescent="0.25">
      <c r="A39" s="36" t="s">
        <v>5</v>
      </c>
      <c r="B39" s="37" t="s">
        <v>600</v>
      </c>
      <c r="C39" s="56"/>
      <c r="D39" s="73"/>
    </row>
    <row r="40" spans="1:4" ht="15.75" x14ac:dyDescent="0.25">
      <c r="A40" s="36" t="s">
        <v>5</v>
      </c>
      <c r="B40" s="133" t="s">
        <v>601</v>
      </c>
      <c r="C40" s="56"/>
      <c r="D40" s="73"/>
    </row>
    <row r="41" spans="1:4" ht="15.75" x14ac:dyDescent="0.25">
      <c r="A41" s="36" t="s">
        <v>5</v>
      </c>
      <c r="B41" s="133" t="s">
        <v>601</v>
      </c>
      <c r="C41" s="56"/>
      <c r="D41" s="73"/>
    </row>
    <row r="42" spans="1:4" ht="16.5" thickBot="1" x14ac:dyDescent="0.3">
      <c r="A42" s="38" t="s">
        <v>5</v>
      </c>
      <c r="B42" s="134" t="s">
        <v>601</v>
      </c>
      <c r="C42" s="68"/>
      <c r="D42" s="81"/>
    </row>
    <row r="43" spans="1:4" ht="4.5" customHeight="1" x14ac:dyDescent="0.25">
      <c r="A43" s="3"/>
      <c r="B43" s="15"/>
      <c r="C43" s="3"/>
      <c r="D43" s="15"/>
    </row>
    <row r="44" spans="1:4" ht="16.5" thickBot="1" x14ac:dyDescent="0.3">
      <c r="A44" s="3"/>
      <c r="B44" s="15"/>
      <c r="C44" s="40"/>
      <c r="D44" s="15"/>
    </row>
    <row r="45" spans="1:4" ht="15.75" x14ac:dyDescent="0.25">
      <c r="A45" s="35" t="s">
        <v>6</v>
      </c>
      <c r="B45" s="130" t="s">
        <v>599</v>
      </c>
      <c r="C45" s="56"/>
      <c r="D45" s="75"/>
    </row>
    <row r="46" spans="1:4" ht="15.75" x14ac:dyDescent="0.25">
      <c r="A46" s="46" t="s">
        <v>6</v>
      </c>
      <c r="B46" s="131" t="s">
        <v>599</v>
      </c>
      <c r="C46" s="56"/>
      <c r="D46" s="73"/>
    </row>
    <row r="47" spans="1:4" ht="15.75" x14ac:dyDescent="0.25">
      <c r="A47" s="36" t="s">
        <v>6</v>
      </c>
      <c r="B47" s="131" t="s">
        <v>599</v>
      </c>
      <c r="C47" s="56"/>
      <c r="D47" s="73"/>
    </row>
    <row r="48" spans="1:4" ht="15.75" x14ac:dyDescent="0.25">
      <c r="A48" s="36" t="s">
        <v>6</v>
      </c>
      <c r="B48" s="131" t="s">
        <v>599</v>
      </c>
      <c r="C48" s="56"/>
      <c r="D48" s="73"/>
    </row>
    <row r="49" spans="1:4" ht="15.75" x14ac:dyDescent="0.25">
      <c r="A49" s="36" t="s">
        <v>6</v>
      </c>
      <c r="B49" s="131" t="s">
        <v>599</v>
      </c>
      <c r="C49" s="56"/>
      <c r="D49" s="73"/>
    </row>
    <row r="50" spans="1:4" ht="15.75" x14ac:dyDescent="0.25">
      <c r="A50" s="36" t="s">
        <v>6</v>
      </c>
      <c r="B50" s="232" t="s">
        <v>599</v>
      </c>
      <c r="C50" s="56"/>
      <c r="D50" s="73"/>
    </row>
    <row r="51" spans="1:4" ht="15.75" x14ac:dyDescent="0.25">
      <c r="A51" s="36" t="s">
        <v>6</v>
      </c>
      <c r="B51" s="37" t="s">
        <v>600</v>
      </c>
      <c r="C51" s="56"/>
      <c r="D51" s="77"/>
    </row>
    <row r="52" spans="1:4" ht="15.75" x14ac:dyDescent="0.25">
      <c r="A52" s="36" t="s">
        <v>6</v>
      </c>
      <c r="B52" s="37" t="s">
        <v>600</v>
      </c>
      <c r="C52" s="56"/>
      <c r="D52" s="73"/>
    </row>
    <row r="53" spans="1:4" ht="15.75" x14ac:dyDescent="0.25">
      <c r="A53" s="36" t="s">
        <v>6</v>
      </c>
      <c r="B53" s="133" t="s">
        <v>601</v>
      </c>
      <c r="C53" s="56"/>
      <c r="D53" s="73"/>
    </row>
    <row r="54" spans="1:4" ht="15.75" x14ac:dyDescent="0.25">
      <c r="A54" s="36" t="s">
        <v>6</v>
      </c>
      <c r="B54" s="133" t="s">
        <v>601</v>
      </c>
      <c r="C54" s="56"/>
      <c r="D54" s="73"/>
    </row>
    <row r="55" spans="1:4" ht="15.75" x14ac:dyDescent="0.25">
      <c r="A55" s="36" t="s">
        <v>6</v>
      </c>
      <c r="B55" s="133" t="s">
        <v>601</v>
      </c>
      <c r="C55" s="56"/>
      <c r="D55" s="73"/>
    </row>
    <row r="56" spans="1:4" ht="16.5" thickBot="1" x14ac:dyDescent="0.3">
      <c r="A56" s="38" t="s">
        <v>6</v>
      </c>
      <c r="B56" s="176" t="s">
        <v>601</v>
      </c>
      <c r="C56" s="68"/>
      <c r="D56" s="81"/>
    </row>
    <row r="57" spans="1:4" ht="16.5" thickBot="1" x14ac:dyDescent="0.3">
      <c r="A57" s="3"/>
      <c r="B57" s="15"/>
      <c r="C57" s="54"/>
      <c r="D57" s="2"/>
    </row>
    <row r="58" spans="1:4" ht="15.75" x14ac:dyDescent="0.25">
      <c r="A58" s="35" t="s">
        <v>7</v>
      </c>
      <c r="B58" s="130" t="s">
        <v>599</v>
      </c>
      <c r="C58" s="56"/>
      <c r="D58" s="75"/>
    </row>
    <row r="59" spans="1:4" ht="15.75" x14ac:dyDescent="0.25">
      <c r="A59" s="36" t="s">
        <v>7</v>
      </c>
      <c r="B59" s="131" t="s">
        <v>599</v>
      </c>
      <c r="C59" s="56"/>
      <c r="D59" s="73"/>
    </row>
    <row r="60" spans="1:4" ht="15.75" x14ac:dyDescent="0.25">
      <c r="A60" s="36" t="s">
        <v>7</v>
      </c>
      <c r="B60" s="131" t="s">
        <v>599</v>
      </c>
      <c r="C60" s="56"/>
      <c r="D60" s="74"/>
    </row>
    <row r="61" spans="1:4" ht="15.75" x14ac:dyDescent="0.25">
      <c r="A61" s="36" t="s">
        <v>7</v>
      </c>
      <c r="B61" s="232" t="s">
        <v>599</v>
      </c>
      <c r="C61" s="55"/>
      <c r="D61" s="74"/>
    </row>
    <row r="62" spans="1:4" ht="15.75" x14ac:dyDescent="0.25">
      <c r="A62" s="36" t="s">
        <v>7</v>
      </c>
      <c r="B62" s="37" t="s">
        <v>600</v>
      </c>
      <c r="C62" s="55"/>
      <c r="D62" s="73"/>
    </row>
    <row r="63" spans="1:4" ht="15.75" x14ac:dyDescent="0.25">
      <c r="A63" s="36" t="s">
        <v>7</v>
      </c>
      <c r="B63" s="37" t="s">
        <v>600</v>
      </c>
      <c r="C63" s="56"/>
      <c r="D63" s="73"/>
    </row>
    <row r="64" spans="1:4" ht="15.75" x14ac:dyDescent="0.25">
      <c r="A64" s="36" t="s">
        <v>7</v>
      </c>
      <c r="B64" s="37" t="s">
        <v>600</v>
      </c>
      <c r="C64" s="97"/>
      <c r="D64" s="76"/>
    </row>
    <row r="65" spans="1:4" ht="15.75" x14ac:dyDescent="0.25">
      <c r="A65" s="36" t="s">
        <v>7</v>
      </c>
      <c r="B65" s="37" t="s">
        <v>600</v>
      </c>
      <c r="C65" s="55"/>
      <c r="D65" s="76"/>
    </row>
    <row r="66" spans="1:4" ht="15.75" x14ac:dyDescent="0.25">
      <c r="A66" s="36" t="s">
        <v>7</v>
      </c>
      <c r="B66" s="133" t="s">
        <v>601</v>
      </c>
      <c r="C66" s="56"/>
      <c r="D66" s="76"/>
    </row>
    <row r="67" spans="1:4" ht="15.75" x14ac:dyDescent="0.25">
      <c r="A67" s="36" t="s">
        <v>7</v>
      </c>
      <c r="B67" s="133" t="s">
        <v>601</v>
      </c>
      <c r="C67" s="56"/>
      <c r="D67" s="74"/>
    </row>
    <row r="68" spans="1:4" ht="15.75" x14ac:dyDescent="0.25">
      <c r="A68" s="36" t="s">
        <v>7</v>
      </c>
      <c r="B68" s="133" t="s">
        <v>601</v>
      </c>
      <c r="C68" s="56"/>
      <c r="D68" s="73"/>
    </row>
    <row r="69" spans="1:4" ht="16.5" thickBot="1" x14ac:dyDescent="0.3">
      <c r="A69" s="38" t="s">
        <v>7</v>
      </c>
      <c r="B69" s="176" t="s">
        <v>601</v>
      </c>
      <c r="C69" s="68"/>
      <c r="D69" s="82"/>
    </row>
    <row r="70" spans="1:4" ht="16.5" thickBot="1" x14ac:dyDescent="0.3">
      <c r="A70" s="3"/>
      <c r="B70" s="3"/>
      <c r="C70" s="54"/>
      <c r="D70" s="2"/>
    </row>
    <row r="71" spans="1:4" ht="15.75" x14ac:dyDescent="0.25">
      <c r="A71" s="35" t="s">
        <v>8</v>
      </c>
      <c r="B71" s="130" t="s">
        <v>599</v>
      </c>
      <c r="C71" s="56"/>
      <c r="D71" s="75"/>
    </row>
    <row r="72" spans="1:4" ht="15.75" x14ac:dyDescent="0.25">
      <c r="A72" s="36" t="s">
        <v>8</v>
      </c>
      <c r="B72" s="131" t="s">
        <v>599</v>
      </c>
      <c r="C72" s="97"/>
      <c r="D72" s="73"/>
    </row>
    <row r="73" spans="1:4" ht="15.75" x14ac:dyDescent="0.25">
      <c r="A73" s="36" t="s">
        <v>8</v>
      </c>
      <c r="B73" s="131" t="s">
        <v>599</v>
      </c>
      <c r="C73" s="97"/>
      <c r="D73" s="74"/>
    </row>
    <row r="74" spans="1:4" ht="15.75" x14ac:dyDescent="0.25">
      <c r="A74" s="36" t="s">
        <v>8</v>
      </c>
      <c r="B74" s="232" t="s">
        <v>599</v>
      </c>
      <c r="C74" s="97"/>
      <c r="D74" s="74"/>
    </row>
    <row r="75" spans="1:4" ht="15.75" x14ac:dyDescent="0.25">
      <c r="A75" s="36" t="s">
        <v>8</v>
      </c>
      <c r="B75" s="37" t="s">
        <v>600</v>
      </c>
      <c r="C75" s="56"/>
      <c r="D75" s="74"/>
    </row>
    <row r="76" spans="1:4" ht="15.75" x14ac:dyDescent="0.25">
      <c r="A76" s="36" t="s">
        <v>8</v>
      </c>
      <c r="B76" s="37" t="s">
        <v>600</v>
      </c>
      <c r="C76" s="97"/>
      <c r="D76" s="74"/>
    </row>
    <row r="77" spans="1:4" ht="15.75" x14ac:dyDescent="0.25">
      <c r="A77" s="36" t="s">
        <v>8</v>
      </c>
      <c r="B77" s="37" t="s">
        <v>600</v>
      </c>
      <c r="C77" s="56"/>
      <c r="D77" s="74"/>
    </row>
    <row r="78" spans="1:4" ht="15.75" x14ac:dyDescent="0.25">
      <c r="A78" s="36" t="s">
        <v>8</v>
      </c>
      <c r="B78" s="37" t="s">
        <v>600</v>
      </c>
      <c r="C78" s="56"/>
      <c r="D78" s="73"/>
    </row>
    <row r="79" spans="1:4" ht="15.75" x14ac:dyDescent="0.25">
      <c r="A79" s="36" t="s">
        <v>8</v>
      </c>
      <c r="B79" s="133" t="s">
        <v>601</v>
      </c>
      <c r="C79" s="55"/>
      <c r="D79" s="74"/>
    </row>
    <row r="80" spans="1:4" ht="15.75" x14ac:dyDescent="0.25">
      <c r="A80" s="36" t="s">
        <v>8</v>
      </c>
      <c r="B80" s="133" t="s">
        <v>601</v>
      </c>
      <c r="C80" s="98"/>
      <c r="D80" s="74"/>
    </row>
    <row r="81" spans="1:4" ht="15.75" x14ac:dyDescent="0.25">
      <c r="A81" s="36" t="s">
        <v>8</v>
      </c>
      <c r="B81" s="133" t="s">
        <v>601</v>
      </c>
      <c r="C81" s="56"/>
      <c r="D81" s="73"/>
    </row>
    <row r="82" spans="1:4" ht="16.5" thickBot="1" x14ac:dyDescent="0.3">
      <c r="A82" s="47" t="s">
        <v>8</v>
      </c>
      <c r="B82" s="176" t="s">
        <v>601</v>
      </c>
      <c r="C82" s="68"/>
      <c r="D82" s="82"/>
    </row>
  </sheetData>
  <mergeCells count="1">
    <mergeCell ref="B1:C2"/>
  </mergeCells>
  <phoneticPr fontId="0" type="noConversion"/>
  <conditionalFormatting sqref="C5">
    <cfRule type="expression" dxfId="66" priority="38" stopIfTrue="1">
      <formula>$A5=$A$1</formula>
    </cfRule>
  </conditionalFormatting>
  <conditionalFormatting sqref="C6:C7 C65">
    <cfRule type="expression" dxfId="65" priority="39">
      <formula>$A6=$A$1</formula>
    </cfRule>
  </conditionalFormatting>
  <conditionalFormatting sqref="C8:C9">
    <cfRule type="expression" dxfId="64" priority="19" stopIfTrue="1">
      <formula>$A8=$A$1</formula>
    </cfRule>
  </conditionalFormatting>
  <conditionalFormatting sqref="C10">
    <cfRule type="expression" dxfId="63" priority="37">
      <formula>$A10=$A$1</formula>
    </cfRule>
  </conditionalFormatting>
  <conditionalFormatting sqref="C11:C12">
    <cfRule type="expression" dxfId="62" priority="17" stopIfTrue="1">
      <formula>$A11=$A$1</formula>
    </cfRule>
  </conditionalFormatting>
  <conditionalFormatting sqref="C12">
    <cfRule type="expression" dxfId="61" priority="18" stopIfTrue="1">
      <formula>$A12=$A$1</formula>
    </cfRule>
  </conditionalFormatting>
  <conditionalFormatting sqref="C13:C14">
    <cfRule type="expression" dxfId="60" priority="36">
      <formula>$A13=$A$1</formula>
    </cfRule>
  </conditionalFormatting>
  <conditionalFormatting sqref="C15:C16">
    <cfRule type="expression" dxfId="59" priority="15" stopIfTrue="1">
      <formula>$A15=$A$1</formula>
    </cfRule>
    <cfRule type="expression" dxfId="58" priority="16" stopIfTrue="1">
      <formula>$A15=$A$1</formula>
    </cfRule>
  </conditionalFormatting>
  <conditionalFormatting sqref="C18:C29">
    <cfRule type="expression" dxfId="57" priority="12" stopIfTrue="1">
      <formula>$A18=$A$1</formula>
    </cfRule>
  </conditionalFormatting>
  <conditionalFormatting sqref="C31:C42">
    <cfRule type="expression" dxfId="56" priority="9" stopIfTrue="1">
      <formula>$A31=$A$1</formula>
    </cfRule>
  </conditionalFormatting>
  <conditionalFormatting sqref="C45:C56">
    <cfRule type="expression" dxfId="55" priority="7" stopIfTrue="1">
      <formula>$A45=$A$1</formula>
    </cfRule>
  </conditionalFormatting>
  <conditionalFormatting sqref="C58:C64">
    <cfRule type="expression" dxfId="54" priority="5" stopIfTrue="1">
      <formula>$A58=$A$1</formula>
    </cfRule>
  </conditionalFormatting>
  <conditionalFormatting sqref="C66:C69">
    <cfRule type="expression" dxfId="53" priority="4" stopIfTrue="1">
      <formula>$A66=$A$1</formula>
    </cfRule>
  </conditionalFormatting>
  <conditionalFormatting sqref="C71:C82">
    <cfRule type="expression" dxfId="52" priority="1" stopIfTrue="1">
      <formula>$A71=$A$1</formula>
    </cfRule>
  </conditionalFormatting>
  <pageMargins left="0.78740157480314965" right="0.19685039370078741" top="0.98425196850393704" bottom="0.98425196850393704" header="0.51181102362204722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52</vt:i4>
      </vt:variant>
    </vt:vector>
  </HeadingPairs>
  <TitlesOfParts>
    <vt:vector size="71" baseType="lpstr">
      <vt:lpstr>Légende</vt:lpstr>
      <vt:lpstr>Joueurs</vt:lpstr>
      <vt:lpstr>BF1</vt:lpstr>
      <vt:lpstr>BM1</vt:lpstr>
      <vt:lpstr>CF1</vt:lpstr>
      <vt:lpstr>CM1</vt:lpstr>
      <vt:lpstr>JF1</vt:lpstr>
      <vt:lpstr>JM1</vt:lpstr>
      <vt:lpstr>Médailles</vt:lpstr>
      <vt:lpstr>Estrie</vt:lpstr>
      <vt:lpstr>Centre</vt:lpstr>
      <vt:lpstr>BF2</vt:lpstr>
      <vt:lpstr>BM2</vt:lpstr>
      <vt:lpstr>CF2</vt:lpstr>
      <vt:lpstr>CM2</vt:lpstr>
      <vt:lpstr>JF2</vt:lpstr>
      <vt:lpstr>JM2</vt:lpstr>
      <vt:lpstr>Joueurs classés FR</vt:lpstr>
      <vt:lpstr>Section 2 (2)</vt:lpstr>
      <vt:lpstr>BF_1</vt:lpstr>
      <vt:lpstr>'Section 2 (2)'!BF_2</vt:lpstr>
      <vt:lpstr>BF_2</vt:lpstr>
      <vt:lpstr>BM_1</vt:lpstr>
      <vt:lpstr>'Section 2 (2)'!BM_2</vt:lpstr>
      <vt:lpstr>BM_2</vt:lpstr>
      <vt:lpstr>CF_1</vt:lpstr>
      <vt:lpstr>'Section 2 (2)'!CF_2</vt:lpstr>
      <vt:lpstr>CF_2</vt:lpstr>
      <vt:lpstr>CM_1</vt:lpstr>
      <vt:lpstr>'Section 2 (2)'!CM_2</vt:lpstr>
      <vt:lpstr>CM_2</vt:lpstr>
      <vt:lpstr>JF_1</vt:lpstr>
      <vt:lpstr>'Section 2 (2)'!JF_2</vt:lpstr>
      <vt:lpstr>JF_2</vt:lpstr>
      <vt:lpstr>JM_1</vt:lpstr>
      <vt:lpstr>'Section 2 (2)'!JM_2</vt:lpstr>
      <vt:lpstr>JM_2</vt:lpstr>
      <vt:lpstr>NOM_BF1</vt:lpstr>
      <vt:lpstr>'Section 2 (2)'!NOM_BF2</vt:lpstr>
      <vt:lpstr>NOM_BF2</vt:lpstr>
      <vt:lpstr>NOM_BM1</vt:lpstr>
      <vt:lpstr>'Section 2 (2)'!NOM_BM2</vt:lpstr>
      <vt:lpstr>NOM_BM2</vt:lpstr>
      <vt:lpstr>NOM_CF1</vt:lpstr>
      <vt:lpstr>'Section 2 (2)'!NOM_CF2</vt:lpstr>
      <vt:lpstr>NOM_CF2</vt:lpstr>
      <vt:lpstr>NOM_CM1</vt:lpstr>
      <vt:lpstr>'Section 2 (2)'!NOM_CM2</vt:lpstr>
      <vt:lpstr>NOM_CM2</vt:lpstr>
      <vt:lpstr>NOM_JF1</vt:lpstr>
      <vt:lpstr>'Section 2 (2)'!NOM_JF2</vt:lpstr>
      <vt:lpstr>NOM_JF2</vt:lpstr>
      <vt:lpstr>NOM_JM1</vt:lpstr>
      <vt:lpstr>'Section 2 (2)'!NOM_JM2</vt:lpstr>
      <vt:lpstr>NOM_JM2</vt:lpstr>
      <vt:lpstr>'BF1'!Zone_d_impression</vt:lpstr>
      <vt:lpstr>'BF2'!Zone_d_impression</vt:lpstr>
      <vt:lpstr>'BM1'!Zone_d_impression</vt:lpstr>
      <vt:lpstr>'BM2'!Zone_d_impression</vt:lpstr>
      <vt:lpstr>Centre!Zone_d_impression</vt:lpstr>
      <vt:lpstr>'CF1'!Zone_d_impression</vt:lpstr>
      <vt:lpstr>'CF2'!Zone_d_impression</vt:lpstr>
      <vt:lpstr>'CM1'!Zone_d_impression</vt:lpstr>
      <vt:lpstr>'CM2'!Zone_d_impression</vt:lpstr>
      <vt:lpstr>Estrie!Zone_d_impression</vt:lpstr>
      <vt:lpstr>'JF1'!Zone_d_impression</vt:lpstr>
      <vt:lpstr>'JF2'!Zone_d_impression</vt:lpstr>
      <vt:lpstr>'JM1'!Zone_d_impression</vt:lpstr>
      <vt:lpstr>'JM2'!Zone_d_impression</vt:lpstr>
      <vt:lpstr>Légende!Zone_d_impression</vt:lpstr>
      <vt:lpstr>'Section 2 (2)'!Zone_d_impression</vt:lpstr>
    </vt:vector>
  </TitlesOfParts>
  <Company>CSRS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Laboratoire</dc:creator>
  <cp:lastModifiedBy>Daniel Blouin</cp:lastModifiedBy>
  <cp:lastPrinted>2024-04-09T16:18:42Z</cp:lastPrinted>
  <dcterms:created xsi:type="dcterms:W3CDTF">2001-08-28T13:05:01Z</dcterms:created>
  <dcterms:modified xsi:type="dcterms:W3CDTF">2024-11-04T18:41:28Z</dcterms:modified>
</cp:coreProperties>
</file>