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CF9432F5-E47E-44A3-B790-91E95D0160C8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4" sheetId="78" r:id="rId2"/>
  </sheets>
  <externalReferences>
    <externalReference r:id="rId3"/>
  </externalReferences>
  <definedNames>
    <definedName name="_xlnm._FilterDatabase" localSheetId="0" hidden="1">Lég!$G$2:$AJ$31</definedName>
    <definedName name="BF_1" localSheetId="1">#REF!</definedName>
    <definedName name="BF_1">#REF!</definedName>
    <definedName name="BF_2" localSheetId="1">#REF!</definedName>
    <definedName name="BF_2">#REF!</definedName>
    <definedName name="BM_1" localSheetId="1">#REF!</definedName>
    <definedName name="BM_1">#REF!</definedName>
    <definedName name="BM_2" localSheetId="1">#REF!</definedName>
    <definedName name="BM_2">#REF!</definedName>
    <definedName name="CF_1" localSheetId="1">#REF!</definedName>
    <definedName name="CF_1">#REF!</definedName>
    <definedName name="CF_2" localSheetId="1">#REF!</definedName>
    <definedName name="CF_2">#REF!</definedName>
    <definedName name="CM" localSheetId="1">'D4'!$A$2</definedName>
    <definedName name="CM">#REF!</definedName>
    <definedName name="CM_1" localSheetId="1">#REF!</definedName>
    <definedName name="CM_1">#REF!</definedName>
    <definedName name="CM_2" localSheetId="1">#REF!</definedName>
    <definedName name="CM_2">#REF!</definedName>
    <definedName name="droite" localSheetId="1">#REF!</definedName>
    <definedName name="droite">#REF!</definedName>
    <definedName name="gauche" localSheetId="1">#REF!</definedName>
    <definedName name="gauche">#REF!</definedName>
    <definedName name="JDF" localSheetId="1">#REF!</definedName>
    <definedName name="JDF">#REF!</definedName>
    <definedName name="JF_1" localSheetId="1">#REF!</definedName>
    <definedName name="JF_1">#REF!</definedName>
    <definedName name="JF_2" localSheetId="1">#REF!</definedName>
    <definedName name="JF_2">#REF!</definedName>
    <definedName name="JM_1" localSheetId="1">#REF!</definedName>
    <definedName name="JM_1">#REF!</definedName>
    <definedName name="JM_2" localSheetId="1">#REF!</definedName>
    <definedName name="JM_2">#REF!</definedName>
    <definedName name="NOM_BF1" localSheetId="1">#REF!</definedName>
    <definedName name="NOM_BF1">#REF!</definedName>
    <definedName name="NOM_BF2" localSheetId="1">#REF!</definedName>
    <definedName name="NOM_BF2">#REF!</definedName>
    <definedName name="NOM_BM1" localSheetId="1">#REF!</definedName>
    <definedName name="NOM_BM1">#REF!</definedName>
    <definedName name="NOM_BM2" localSheetId="1">#REF!</definedName>
    <definedName name="NOM_BM2">#REF!</definedName>
    <definedName name="NOM_CF1" localSheetId="1">#REF!</definedName>
    <definedName name="NOM_CF1">#REF!</definedName>
    <definedName name="NOM_CF2" localSheetId="1">#REF!</definedName>
    <definedName name="NOM_CF2">#REF!</definedName>
    <definedName name="NOM_CM1" localSheetId="1">#REF!</definedName>
    <definedName name="NOM_CM1">#REF!</definedName>
    <definedName name="NOM_CM2" localSheetId="1">#REF!</definedName>
    <definedName name="NOM_CM2">#REF!</definedName>
    <definedName name="NOM_JF1" localSheetId="1">#REF!</definedName>
    <definedName name="NOM_JF1">#REF!</definedName>
    <definedName name="NOM_JF2" localSheetId="1">#REF!</definedName>
    <definedName name="NOM_JF2">#REF!</definedName>
    <definedName name="NOM_JM1" localSheetId="1">#REF!</definedName>
    <definedName name="NOM_JM1">#REF!</definedName>
    <definedName name="NOM_JM2" localSheetId="1">#REF!</definedName>
    <definedName name="NOM_JM2">#REF!</definedName>
    <definedName name="titre" localSheetId="1">#REF!</definedName>
    <definedName name="Titre">#REF!</definedName>
    <definedName name="TOURNOI" localSheetId="1">'D4'!$A$2</definedName>
    <definedName name="TOURNOI">#REF!</definedName>
    <definedName name="_xlnm.Print_Area" localSheetId="1">'D4'!$B$1:$T$47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78" l="1"/>
  <c r="M46" i="78"/>
  <c r="J46" i="78"/>
  <c r="E46" i="78"/>
  <c r="O45" i="78"/>
  <c r="M45" i="78"/>
  <c r="J45" i="78"/>
  <c r="E45" i="78"/>
  <c r="O44" i="78"/>
  <c r="M44" i="78"/>
  <c r="J44" i="78"/>
  <c r="E44" i="78"/>
  <c r="O42" i="78"/>
  <c r="M42" i="78"/>
  <c r="J42" i="78"/>
  <c r="E42" i="78"/>
  <c r="O41" i="78"/>
  <c r="M41" i="78"/>
  <c r="J41" i="78"/>
  <c r="E41" i="78"/>
  <c r="V40" i="78"/>
  <c r="U40" i="78"/>
  <c r="O40" i="78"/>
  <c r="M40" i="78"/>
  <c r="J40" i="78"/>
  <c r="E40" i="78"/>
  <c r="O37" i="78"/>
  <c r="M37" i="78"/>
  <c r="J37" i="78"/>
  <c r="E37" i="78"/>
  <c r="O36" i="78"/>
  <c r="M36" i="78"/>
  <c r="J36" i="78"/>
  <c r="E36" i="78"/>
  <c r="U35" i="78"/>
  <c r="O35" i="78"/>
  <c r="M35" i="78"/>
  <c r="V35" i="78" s="1"/>
  <c r="J35" i="78"/>
  <c r="E35" i="78"/>
  <c r="O33" i="78"/>
  <c r="M33" i="78"/>
  <c r="J33" i="78"/>
  <c r="E33" i="78"/>
  <c r="O32" i="78"/>
  <c r="M32" i="78"/>
  <c r="J32" i="78"/>
  <c r="E32" i="78"/>
  <c r="O31" i="78"/>
  <c r="M31" i="78"/>
  <c r="J31" i="78"/>
  <c r="U31" i="78" s="1"/>
  <c r="E31" i="78"/>
  <c r="O29" i="78"/>
  <c r="M29" i="78"/>
  <c r="J29" i="78"/>
  <c r="E29" i="78"/>
  <c r="O28" i="78"/>
  <c r="M28" i="78"/>
  <c r="V27" i="78" s="1"/>
  <c r="J28" i="78"/>
  <c r="U27" i="78" s="1"/>
  <c r="E28" i="78"/>
  <c r="O27" i="78"/>
  <c r="M27" i="78"/>
  <c r="J27" i="78"/>
  <c r="E27" i="78"/>
  <c r="O25" i="78"/>
  <c r="M25" i="78"/>
  <c r="J25" i="78"/>
  <c r="E25" i="78"/>
  <c r="O24" i="78"/>
  <c r="M24" i="78"/>
  <c r="J24" i="78"/>
  <c r="E24" i="78"/>
  <c r="V23" i="78"/>
  <c r="U23" i="78"/>
  <c r="O23" i="78"/>
  <c r="M23" i="78"/>
  <c r="J23" i="78"/>
  <c r="E23" i="78"/>
  <c r="O21" i="78"/>
  <c r="M21" i="78"/>
  <c r="J21" i="78"/>
  <c r="U19" i="78" s="1"/>
  <c r="E21" i="78"/>
  <c r="O20" i="78"/>
  <c r="M20" i="78"/>
  <c r="J20" i="78"/>
  <c r="E20" i="78"/>
  <c r="O19" i="78"/>
  <c r="M19" i="78"/>
  <c r="V19" i="78" s="1"/>
  <c r="J19" i="78"/>
  <c r="E19" i="78"/>
  <c r="O17" i="78"/>
  <c r="M17" i="78"/>
  <c r="J17" i="78"/>
  <c r="E17" i="78"/>
  <c r="O16" i="78"/>
  <c r="M16" i="78"/>
  <c r="J16" i="78"/>
  <c r="E16" i="78"/>
  <c r="O15" i="78"/>
  <c r="M15" i="78"/>
  <c r="J15" i="78"/>
  <c r="U15" i="78" s="1"/>
  <c r="E15" i="78"/>
  <c r="S12" i="78"/>
  <c r="S11" i="78"/>
  <c r="A11" i="78"/>
  <c r="S10" i="78"/>
  <c r="S9" i="78"/>
  <c r="B2" i="78"/>
  <c r="A12" i="78" s="1"/>
  <c r="A9" i="78" l="1"/>
  <c r="A10" i="78"/>
  <c r="U44" i="78"/>
  <c r="V44" i="78"/>
  <c r="V31" i="78"/>
  <c r="V15" i="78"/>
  <c r="T34" i="5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3" i="5" l="1"/>
  <c r="U3" i="5"/>
  <c r="W15" i="5"/>
  <c r="Y5" i="5"/>
  <c r="Z25" i="5"/>
  <c r="X25" i="5"/>
  <c r="M15" i="5"/>
  <c r="Z8" i="5"/>
  <c r="O27" i="5"/>
  <c r="Z13" i="5"/>
  <c r="V12" i="5"/>
  <c r="Z24" i="5"/>
  <c r="Z23" i="5"/>
  <c r="P15" i="5"/>
  <c r="V21" i="5"/>
  <c r="Z14" i="5"/>
  <c r="N36" i="5"/>
  <c r="O5" i="5"/>
  <c r="N7" i="5"/>
  <c r="V15" i="5"/>
  <c r="Z27" i="5"/>
  <c r="W27" i="5"/>
  <c r="Q37" i="5"/>
  <c r="Q22" i="5"/>
  <c r="R12" i="5"/>
  <c r="N19" i="5"/>
  <c r="Q26" i="5"/>
  <c r="N28" i="5"/>
  <c r="U12" i="5"/>
  <c r="M5" i="5"/>
  <c r="V23" i="5"/>
  <c r="X5" i="5"/>
  <c r="R40" i="5"/>
  <c r="N24" i="5"/>
  <c r="N13" i="5"/>
  <c r="Q7" i="5"/>
  <c r="P26" i="5"/>
  <c r="R36" i="5"/>
  <c r="P23" i="5"/>
  <c r="Y12" i="5"/>
  <c r="Q20" i="5"/>
  <c r="O3" i="5"/>
  <c r="Y15" i="5"/>
  <c r="N25" i="5"/>
  <c r="X8" i="5"/>
  <c r="M40" i="5"/>
  <c r="Q25" i="5"/>
  <c r="X20" i="5"/>
  <c r="Q40" i="5"/>
  <c r="R27" i="5"/>
  <c r="U6" i="5"/>
  <c r="Y3" i="5"/>
  <c r="N5" i="5"/>
  <c r="Q23" i="5"/>
  <c r="Y16" i="5"/>
  <c r="R28" i="5"/>
  <c r="W8" i="5"/>
  <c r="U20" i="5"/>
  <c r="P40" i="5"/>
  <c r="N11" i="5"/>
  <c r="O40" i="5"/>
  <c r="U15" i="5"/>
  <c r="V17" i="5"/>
  <c r="M22" i="5"/>
  <c r="Q14" i="5"/>
  <c r="R19" i="5"/>
  <c r="W6" i="5"/>
  <c r="M27" i="5"/>
  <c r="O28" i="5"/>
  <c r="X19" i="5"/>
  <c r="P41" i="5"/>
  <c r="U17" i="5"/>
  <c r="M4" i="5"/>
  <c r="X16" i="5"/>
  <c r="Z21" i="5"/>
  <c r="U26" i="5"/>
  <c r="N20" i="5"/>
  <c r="O29" i="5"/>
  <c r="Y14" i="5"/>
  <c r="Y27" i="5"/>
  <c r="R26" i="5"/>
  <c r="X10" i="5"/>
  <c r="U14" i="5"/>
  <c r="R21" i="5"/>
  <c r="U13" i="5"/>
  <c r="P24" i="5"/>
  <c r="P10" i="5"/>
  <c r="R41" i="5"/>
  <c r="Q36" i="5"/>
  <c r="R16" i="5"/>
  <c r="X4" i="5"/>
  <c r="O20" i="5"/>
  <c r="W25" i="5"/>
  <c r="X11" i="5"/>
  <c r="Z22" i="5"/>
  <c r="W24" i="5"/>
  <c r="M10" i="5"/>
  <c r="R5" i="5"/>
  <c r="O6" i="5"/>
  <c r="N41" i="5"/>
  <c r="R17" i="5"/>
  <c r="V18" i="5"/>
  <c r="P20" i="5"/>
  <c r="O14" i="5"/>
  <c r="R13" i="5"/>
  <c r="Q6" i="5"/>
  <c r="V11" i="5"/>
  <c r="W23" i="5"/>
  <c r="Y19" i="5"/>
  <c r="R22" i="5"/>
  <c r="P14" i="5"/>
  <c r="M19" i="5"/>
  <c r="X24" i="5"/>
  <c r="R25" i="5"/>
  <c r="V3" i="5"/>
  <c r="Q21" i="5"/>
  <c r="U7" i="5"/>
  <c r="N4" i="5"/>
  <c r="W12" i="5"/>
  <c r="Q28" i="5"/>
  <c r="P28" i="5"/>
  <c r="Q13" i="5"/>
  <c r="Z20" i="5"/>
  <c r="V28" i="5"/>
  <c r="N12" i="5"/>
  <c r="M28" i="5"/>
  <c r="O21" i="5"/>
  <c r="N18" i="5"/>
  <c r="Q24" i="5"/>
  <c r="P6" i="5"/>
  <c r="N6" i="5"/>
  <c r="U10" i="5"/>
  <c r="Y25" i="5"/>
  <c r="Q30" i="5"/>
  <c r="N29" i="5"/>
  <c r="N21" i="5"/>
  <c r="V19" i="5"/>
  <c r="N15" i="5"/>
  <c r="P12" i="5"/>
  <c r="X12" i="5"/>
  <c r="Z5" i="5"/>
  <c r="W13" i="5"/>
  <c r="X23" i="5"/>
  <c r="N26" i="5"/>
  <c r="P7" i="5"/>
  <c r="O23" i="5"/>
  <c r="M18" i="5"/>
  <c r="Z30" i="5"/>
  <c r="Q8" i="5"/>
  <c r="M36" i="5"/>
  <c r="Z7" i="5"/>
  <c r="V22" i="5"/>
  <c r="V14" i="5"/>
  <c r="O11" i="5"/>
  <c r="Y29" i="5"/>
  <c r="N22" i="5"/>
  <c r="W21" i="5"/>
  <c r="P21" i="5"/>
  <c r="V25" i="5"/>
  <c r="U28" i="5"/>
  <c r="Y8" i="5"/>
  <c r="V29" i="5"/>
  <c r="N17" i="5"/>
  <c r="N10" i="5"/>
  <c r="O19" i="5"/>
  <c r="Y30" i="5"/>
  <c r="O22" i="5"/>
  <c r="Z4" i="5"/>
  <c r="M3" i="5"/>
  <c r="U23" i="5"/>
  <c r="O16" i="5"/>
  <c r="W11" i="5"/>
  <c r="Z6" i="5"/>
  <c r="Y11" i="5"/>
  <c r="W22" i="5"/>
  <c r="R4" i="5"/>
  <c r="W14" i="5"/>
  <c r="M26" i="5"/>
  <c r="M16" i="5"/>
  <c r="O8" i="5"/>
  <c r="X29" i="5"/>
  <c r="Z19" i="5"/>
  <c r="X28" i="5"/>
  <c r="X15" i="5"/>
  <c r="R15" i="5"/>
  <c r="M14" i="5"/>
  <c r="Q10" i="5"/>
  <c r="P18" i="5"/>
  <c r="V27" i="5"/>
  <c r="W19" i="5"/>
  <c r="P5" i="5"/>
  <c r="Q19" i="5"/>
  <c r="P27" i="5"/>
  <c r="V6" i="5"/>
  <c r="N40" i="5"/>
  <c r="M12" i="5"/>
  <c r="P22" i="5"/>
  <c r="W16" i="5"/>
  <c r="P4" i="5"/>
  <c r="M21" i="5"/>
  <c r="Y23" i="5"/>
  <c r="X7" i="5"/>
  <c r="W30" i="5"/>
  <c r="P16" i="5"/>
  <c r="U27" i="5"/>
  <c r="N23" i="5"/>
  <c r="M24" i="5"/>
  <c r="V16" i="5"/>
  <c r="X6" i="5"/>
  <c r="Z3" i="5"/>
  <c r="V7" i="5"/>
  <c r="V20" i="5"/>
  <c r="R10" i="5"/>
  <c r="P36" i="5"/>
  <c r="V30" i="5"/>
  <c r="W20" i="5"/>
  <c r="Q41" i="5"/>
  <c r="Z29" i="5"/>
  <c r="O30" i="5"/>
  <c r="Q17" i="5"/>
  <c r="O13" i="5"/>
  <c r="Z15" i="5"/>
  <c r="V5" i="5"/>
  <c r="U29" i="5"/>
  <c r="Y26" i="5"/>
  <c r="V8" i="5"/>
  <c r="O24" i="5"/>
  <c r="Q15" i="5"/>
  <c r="X13" i="5"/>
  <c r="R24" i="5"/>
  <c r="N8" i="5"/>
  <c r="R7" i="5"/>
  <c r="X22" i="5"/>
  <c r="N37" i="5"/>
  <c r="V4" i="5"/>
  <c r="N16" i="5"/>
  <c r="Y18" i="5"/>
  <c r="V10" i="5"/>
  <c r="Q12" i="5"/>
  <c r="V26" i="5"/>
  <c r="Q5" i="5"/>
  <c r="Y7" i="5"/>
  <c r="V24" i="5"/>
  <c r="Q29" i="5"/>
  <c r="M17" i="5"/>
  <c r="U21" i="5"/>
  <c r="W4" i="5"/>
  <c r="R14" i="5"/>
  <c r="Z12" i="5"/>
  <c r="Q4" i="5"/>
  <c r="W28" i="5"/>
  <c r="Y24" i="5"/>
  <c r="Y10" i="5"/>
  <c r="O41" i="5"/>
  <c r="R11" i="5"/>
  <c r="Z18" i="5"/>
  <c r="Y22" i="5"/>
  <c r="P37" i="5"/>
  <c r="M29" i="5"/>
  <c r="R20" i="5"/>
  <c r="R3" i="5"/>
  <c r="N27" i="5"/>
  <c r="W10" i="5"/>
  <c r="X18" i="5"/>
  <c r="Y13" i="5"/>
  <c r="N14" i="5"/>
  <c r="Q16" i="5"/>
  <c r="U24" i="5"/>
  <c r="X14" i="5"/>
  <c r="U18" i="5"/>
  <c r="P11" i="5"/>
  <c r="Z10" i="5"/>
  <c r="Y21" i="5"/>
  <c r="W3" i="5"/>
  <c r="R6" i="5"/>
  <c r="M8" i="5"/>
  <c r="Z26" i="5"/>
  <c r="M37" i="5"/>
  <c r="U4" i="5"/>
  <c r="P29" i="5"/>
  <c r="W7" i="5"/>
  <c r="W26" i="5"/>
  <c r="Z28" i="5"/>
  <c r="R23" i="5"/>
  <c r="Q18" i="5"/>
  <c r="P17" i="5"/>
  <c r="M23" i="5"/>
  <c r="Y6" i="5"/>
  <c r="Z11" i="5"/>
  <c r="P8" i="5"/>
  <c r="U19" i="5"/>
  <c r="Y20" i="5"/>
  <c r="M6" i="5"/>
  <c r="W17" i="5"/>
  <c r="U22" i="5"/>
  <c r="N3" i="5"/>
  <c r="Y28" i="5"/>
  <c r="U25" i="5"/>
  <c r="M20" i="5"/>
  <c r="M7" i="5"/>
  <c r="Y17" i="5"/>
  <c r="Z16" i="5"/>
  <c r="Y4" i="5"/>
  <c r="M13" i="5"/>
  <c r="X27" i="5"/>
  <c r="W5" i="5"/>
  <c r="O37" i="5"/>
  <c r="O15" i="5"/>
  <c r="U16" i="5"/>
  <c r="O4" i="5"/>
  <c r="P13" i="5"/>
  <c r="P19" i="5"/>
  <c r="X17" i="5"/>
  <c r="M25" i="5"/>
  <c r="Q3" i="5"/>
  <c r="U8" i="5"/>
  <c r="Q27" i="5"/>
  <c r="R29" i="5"/>
  <c r="O17" i="5"/>
  <c r="V13" i="5"/>
  <c r="U11" i="5"/>
  <c r="Z17" i="5"/>
  <c r="M41" i="5"/>
  <c r="U30" i="5"/>
  <c r="X26" i="5"/>
  <c r="P25" i="5"/>
  <c r="W29" i="5"/>
  <c r="O26" i="5"/>
  <c r="O36" i="5"/>
  <c r="U5" i="5"/>
  <c r="O7" i="5"/>
  <c r="R18" i="5"/>
  <c r="X21" i="5"/>
  <c r="M11" i="5"/>
  <c r="X30" i="5"/>
  <c r="P3" i="5"/>
  <c r="O12" i="5"/>
  <c r="O18" i="5"/>
  <c r="O25" i="5"/>
  <c r="O10" i="5"/>
  <c r="Q11" i="5"/>
  <c r="R37" i="5"/>
  <c r="R8" i="5"/>
  <c r="W18" i="5"/>
  <c r="AE18" i="5" l="1"/>
  <c r="P33" i="5"/>
  <c r="AF30" i="5"/>
  <c r="S11" i="5"/>
  <c r="T11" i="5" s="1"/>
  <c r="AF21" i="5"/>
  <c r="AC5" i="5"/>
  <c r="AI5" i="5" s="1"/>
  <c r="AJ5" i="5" s="1"/>
  <c r="AA5" i="5"/>
  <c r="AB5" i="5" s="1"/>
  <c r="O38" i="5"/>
  <c r="AE29" i="5"/>
  <c r="AF26" i="5"/>
  <c r="AA30" i="5"/>
  <c r="AB30" i="5" s="1"/>
  <c r="AC30" i="5"/>
  <c r="AI30" i="5" s="1"/>
  <c r="AJ30" i="5" s="1"/>
  <c r="AH17" i="5"/>
  <c r="AA11" i="5"/>
  <c r="AB11" i="5" s="1"/>
  <c r="AC11" i="5"/>
  <c r="AI11" i="5" s="1"/>
  <c r="AJ11" i="5" s="1"/>
  <c r="AD13" i="5"/>
  <c r="AA8" i="5"/>
  <c r="AB8" i="5" s="1"/>
  <c r="AC8" i="5"/>
  <c r="AI8" i="5" s="1"/>
  <c r="AJ8" i="5" s="1"/>
  <c r="Q33" i="5"/>
  <c r="S25" i="5"/>
  <c r="T25" i="5" s="1"/>
  <c r="AF17" i="5"/>
  <c r="AA16" i="5"/>
  <c r="AB16" i="5" s="1"/>
  <c r="AC16" i="5"/>
  <c r="AI16" i="5" s="1"/>
  <c r="AJ16" i="5" s="1"/>
  <c r="AE5" i="5"/>
  <c r="AF27" i="5"/>
  <c r="S13" i="5"/>
  <c r="T13" i="5" s="1"/>
  <c r="AG4" i="5"/>
  <c r="AH16" i="5"/>
  <c r="AG17" i="5"/>
  <c r="S7" i="5"/>
  <c r="T7" i="5" s="1"/>
  <c r="S20" i="5"/>
  <c r="T20" i="5" s="1"/>
  <c r="AA25" i="5"/>
  <c r="AB25" i="5" s="1"/>
  <c r="AC25" i="5"/>
  <c r="AI25" i="5" s="1"/>
  <c r="AJ25" i="5" s="1"/>
  <c r="AG28" i="5"/>
  <c r="N33" i="5"/>
  <c r="AC22" i="5"/>
  <c r="AI22" i="5" s="1"/>
  <c r="AJ22" i="5" s="1"/>
  <c r="AA22" i="5"/>
  <c r="AB22" i="5" s="1"/>
  <c r="AE17" i="5"/>
  <c r="S6" i="5"/>
  <c r="T6" i="5" s="1"/>
  <c r="AG20" i="5"/>
  <c r="AC19" i="5"/>
  <c r="AI19" i="5" s="1"/>
  <c r="AJ19" i="5" s="1"/>
  <c r="AA19" i="5"/>
  <c r="AB19" i="5" s="1"/>
  <c r="AH11" i="5"/>
  <c r="AG6" i="5"/>
  <c r="S23" i="5"/>
  <c r="T23" i="5" s="1"/>
  <c r="AH28" i="5"/>
  <c r="AE26" i="5"/>
  <c r="AE7" i="5"/>
  <c r="AC4" i="5"/>
  <c r="AI4" i="5" s="1"/>
  <c r="AJ4" i="5" s="1"/>
  <c r="AA4" i="5"/>
  <c r="AB4" i="5" s="1"/>
  <c r="AH26" i="5"/>
  <c r="S8" i="5"/>
  <c r="T8" i="5" s="1"/>
  <c r="W31" i="5"/>
  <c r="AE3" i="5"/>
  <c r="AE31" i="5" s="1"/>
  <c r="AG21" i="5"/>
  <c r="AH10" i="5"/>
  <c r="AC18" i="5"/>
  <c r="AI18" i="5" s="1"/>
  <c r="AJ18" i="5" s="1"/>
  <c r="AA18" i="5"/>
  <c r="AB18" i="5" s="1"/>
  <c r="AF14" i="5"/>
  <c r="AC24" i="5"/>
  <c r="AI24" i="5" s="1"/>
  <c r="AJ24" i="5" s="1"/>
  <c r="AA24" i="5"/>
  <c r="AB24" i="5" s="1"/>
  <c r="AG13" i="5"/>
  <c r="AF18" i="5"/>
  <c r="AE10" i="5"/>
  <c r="R33" i="5"/>
  <c r="S29" i="5"/>
  <c r="T29" i="5" s="1"/>
  <c r="AG22" i="5"/>
  <c r="AH18" i="5"/>
  <c r="AG10" i="5"/>
  <c r="AG24" i="5"/>
  <c r="AE28" i="5"/>
  <c r="AH12" i="5"/>
  <c r="AE4" i="5"/>
  <c r="AC21" i="5"/>
  <c r="AI21" i="5" s="1"/>
  <c r="AJ21" i="5" s="1"/>
  <c r="AA21" i="5"/>
  <c r="AB21" i="5" s="1"/>
  <c r="S17" i="5"/>
  <c r="T17" i="5" s="1"/>
  <c r="AD24" i="5"/>
  <c r="AG7" i="5"/>
  <c r="Q34" i="5"/>
  <c r="AD26" i="5"/>
  <c r="AD10" i="5"/>
  <c r="AG18" i="5"/>
  <c r="AD4" i="5"/>
  <c r="AF22" i="5"/>
  <c r="AF13" i="5"/>
  <c r="AD8" i="5"/>
  <c r="AG26" i="5"/>
  <c r="AC29" i="5"/>
  <c r="AI29" i="5" s="1"/>
  <c r="AJ29" i="5" s="1"/>
  <c r="AA29" i="5"/>
  <c r="AB29" i="5" s="1"/>
  <c r="AD5" i="5"/>
  <c r="AH15" i="5"/>
  <c r="S30" i="5"/>
  <c r="T30" i="5" s="1"/>
  <c r="AH29" i="5"/>
  <c r="AE20" i="5"/>
  <c r="AD30" i="5"/>
  <c r="P38" i="5"/>
  <c r="AD20" i="5"/>
  <c r="AD7" i="5"/>
  <c r="Z31" i="5"/>
  <c r="AH3" i="5"/>
  <c r="AH31" i="5" s="1"/>
  <c r="AF6" i="5"/>
  <c r="AD16" i="5"/>
  <c r="S24" i="5"/>
  <c r="T24" i="5" s="1"/>
  <c r="AA27" i="5"/>
  <c r="AB27" i="5" s="1"/>
  <c r="AC27" i="5"/>
  <c r="AI27" i="5" s="1"/>
  <c r="AJ27" i="5" s="1"/>
  <c r="AE30" i="5"/>
  <c r="AF7" i="5"/>
  <c r="AG23" i="5"/>
  <c r="S21" i="5"/>
  <c r="T21" i="5" s="1"/>
  <c r="AE16" i="5"/>
  <c r="S12" i="5"/>
  <c r="T12" i="5" s="1"/>
  <c r="N42" i="5"/>
  <c r="AD6" i="5"/>
  <c r="P34" i="5"/>
  <c r="AE19" i="5"/>
  <c r="AD27" i="5"/>
  <c r="S14" i="5"/>
  <c r="T14" i="5" s="1"/>
  <c r="AF15" i="5"/>
  <c r="AF28" i="5"/>
  <c r="AH19" i="5"/>
  <c r="AF29" i="5"/>
  <c r="S16" i="5"/>
  <c r="T16" i="5" s="1"/>
  <c r="S26" i="5"/>
  <c r="T26" i="5" s="1"/>
  <c r="AE14" i="5"/>
  <c r="AE22" i="5"/>
  <c r="AG11" i="5"/>
  <c r="AH6" i="5"/>
  <c r="AE11" i="5"/>
  <c r="AA23" i="5"/>
  <c r="AB23" i="5" s="1"/>
  <c r="AC23" i="5"/>
  <c r="AI23" i="5" s="1"/>
  <c r="AJ23" i="5" s="1"/>
  <c r="S3" i="5"/>
  <c r="M33" i="5"/>
  <c r="S33" i="5" s="1"/>
  <c r="AH4" i="5"/>
  <c r="AG30" i="5"/>
  <c r="AD29" i="5"/>
  <c r="AG8" i="5"/>
  <c r="AA28" i="5"/>
  <c r="AB28" i="5" s="1"/>
  <c r="AC28" i="5"/>
  <c r="AI28" i="5" s="1"/>
  <c r="AJ28" i="5" s="1"/>
  <c r="AD25" i="5"/>
  <c r="AE21" i="5"/>
  <c r="AG29" i="5"/>
  <c r="AD14" i="5"/>
  <c r="AD22" i="5"/>
  <c r="AH7" i="5"/>
  <c r="M38" i="5"/>
  <c r="AH30" i="5"/>
  <c r="S18" i="5"/>
  <c r="T18" i="5" s="1"/>
  <c r="AF23" i="5"/>
  <c r="AE13" i="5"/>
  <c r="AH5" i="5"/>
  <c r="AF12" i="5"/>
  <c r="AD19" i="5"/>
  <c r="AG25" i="5"/>
  <c r="AA10" i="5"/>
  <c r="AB10" i="5" s="1"/>
  <c r="AC10" i="5"/>
  <c r="AI10" i="5" s="1"/>
  <c r="AJ10" i="5" s="1"/>
  <c r="S28" i="5"/>
  <c r="T28" i="5" s="1"/>
  <c r="AD28" i="5"/>
  <c r="AH20" i="5"/>
  <c r="AE12" i="5"/>
  <c r="AA7" i="5"/>
  <c r="AB7" i="5" s="1"/>
  <c r="AC7" i="5"/>
  <c r="AI7" i="5" s="1"/>
  <c r="AJ7" i="5" s="1"/>
  <c r="V31" i="5"/>
  <c r="AD3" i="5"/>
  <c r="AD31" i="5" s="1"/>
  <c r="AF24" i="5"/>
  <c r="S19" i="5"/>
  <c r="T19" i="5" s="1"/>
  <c r="AG19" i="5"/>
  <c r="AE23" i="5"/>
  <c r="AD11" i="5"/>
  <c r="AD18" i="5"/>
  <c r="R34" i="5"/>
  <c r="S10" i="5"/>
  <c r="T10" i="5" s="1"/>
  <c r="AE24" i="5"/>
  <c r="AH22" i="5"/>
  <c r="AF11" i="5"/>
  <c r="AE25" i="5"/>
  <c r="AF4" i="5"/>
  <c r="Q38" i="5"/>
  <c r="AC13" i="5"/>
  <c r="AI13" i="5" s="1"/>
  <c r="AJ13" i="5" s="1"/>
  <c r="AA13" i="5"/>
  <c r="AB13" i="5" s="1"/>
  <c r="AA14" i="5"/>
  <c r="AB14" i="5" s="1"/>
  <c r="AC14" i="5"/>
  <c r="AI14" i="5" s="1"/>
  <c r="AJ14" i="5" s="1"/>
  <c r="AF10" i="5"/>
  <c r="AG27" i="5"/>
  <c r="AG14" i="5"/>
  <c r="AC26" i="5"/>
  <c r="AI26" i="5" s="1"/>
  <c r="AJ26" i="5" s="1"/>
  <c r="AA26" i="5"/>
  <c r="AB26" i="5" s="1"/>
  <c r="AH21" i="5"/>
  <c r="AF16" i="5"/>
  <c r="S4" i="5"/>
  <c r="T4" i="5" s="1"/>
  <c r="AA17" i="5"/>
  <c r="AB17" i="5" s="1"/>
  <c r="AC17" i="5"/>
  <c r="AI17" i="5" s="1"/>
  <c r="AJ17" i="5" s="1"/>
  <c r="AF19" i="5"/>
  <c r="S27" i="5"/>
  <c r="T27" i="5" s="1"/>
  <c r="AE6" i="5"/>
  <c r="S22" i="5"/>
  <c r="T22" i="5" s="1"/>
  <c r="AD17" i="5"/>
  <c r="AC15" i="5"/>
  <c r="AI15" i="5" s="1"/>
  <c r="AJ15" i="5" s="1"/>
  <c r="AA15" i="5"/>
  <c r="AB15" i="5" s="1"/>
  <c r="O42" i="5"/>
  <c r="P42" i="5"/>
  <c r="AA20" i="5"/>
  <c r="AB20" i="5" s="1"/>
  <c r="AC20" i="5"/>
  <c r="AI20" i="5" s="1"/>
  <c r="AJ20" i="5" s="1"/>
  <c r="AE8" i="5"/>
  <c r="AG16" i="5"/>
  <c r="N34" i="5"/>
  <c r="AG3" i="5"/>
  <c r="AG31" i="5" s="1"/>
  <c r="Y31" i="5"/>
  <c r="AC6" i="5"/>
  <c r="AI6" i="5" s="1"/>
  <c r="AJ6" i="5" s="1"/>
  <c r="AA6" i="5"/>
  <c r="AB6" i="5" s="1"/>
  <c r="Q42" i="5"/>
  <c r="AF20" i="5"/>
  <c r="M42" i="5"/>
  <c r="AF8" i="5"/>
  <c r="AG15" i="5"/>
  <c r="O33" i="5"/>
  <c r="AG12" i="5"/>
  <c r="R38" i="5"/>
  <c r="R42" i="5"/>
  <c r="AF5" i="5"/>
  <c r="AD23" i="5"/>
  <c r="M34" i="5"/>
  <c r="S34" i="5" s="1"/>
  <c r="S5" i="5"/>
  <c r="T5" i="5" s="1"/>
  <c r="AA12" i="5"/>
  <c r="AB12" i="5" s="1"/>
  <c r="AC12" i="5"/>
  <c r="AI12" i="5" s="1"/>
  <c r="AJ12" i="5" s="1"/>
  <c r="AE27" i="5"/>
  <c r="AH27" i="5"/>
  <c r="AD15" i="5"/>
  <c r="O34" i="5"/>
  <c r="N38" i="5"/>
  <c r="AH14" i="5"/>
  <c r="AD21" i="5"/>
  <c r="AH23" i="5"/>
  <c r="AH24" i="5"/>
  <c r="AD12" i="5"/>
  <c r="AH13" i="5"/>
  <c r="AH8" i="5"/>
  <c r="S15" i="5"/>
  <c r="T15" i="5" s="1"/>
  <c r="AF25" i="5"/>
  <c r="AH25" i="5"/>
  <c r="AG5" i="5"/>
  <c r="AE15" i="5"/>
  <c r="U31" i="5"/>
  <c r="AA3" i="5"/>
  <c r="AC3" i="5"/>
  <c r="AF3" i="5"/>
  <c r="AF31" i="5" s="1"/>
  <c r="X31" i="5"/>
  <c r="AA31" i="5" l="1"/>
  <c r="AB9" i="5"/>
  <c r="AB3" i="5"/>
  <c r="T3" i="5"/>
  <c r="T9" i="5"/>
  <c r="AC31" i="5"/>
  <c r="AI3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<sst xmlns="http://schemas.openxmlformats.org/spreadsheetml/2006/main" count="222" uniqueCount="153">
  <si>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</si>
  <si>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</si>
  <si>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</si>
  <si>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</si>
  <si>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</si>
  <si>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</si>
  <si>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</si>
  <si>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</si>
  <si>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</si>
  <si>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</si>
  <si>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</si>
  <si>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</si>
  <si>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</si>
  <si>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</si>
  <si>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</si>
  <si>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</si>
  <si>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</si>
  <si>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</si>
  <si>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</si>
  <si>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</si>
  <si>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</si>
  <si>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</si>
  <si>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</si>
  <si>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</si>
  <si>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</si>
  <si>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</si>
  <si>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</si>
  <si>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</si>
  <si>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</si>
  <si>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</si>
  <si>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</si>
  <si>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</si>
  <si>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</si>
  <si>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</si>
  <si>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</si>
  <si>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</si>
  <si>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</si>
  <si>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</si>
  <si>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</si>
  <si>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</si>
  <si>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</si>
  <si>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</si>
  <si>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</si>
  <si>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</si>
  <si>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</si>
  <si>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</si>
  <si>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</si>
  <si>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</si>
  <si>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</si>
  <si>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</si>
  <si>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</si>
  <si>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</si>
  <si>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</si>
  <si>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</si>
  <si>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</si>
  <si>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</si>
  <si>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</si>
  <si>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</si>
  <si>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</si>
  <si>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</si>
  <si>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</si>
  <si>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</si>
  <si>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</si>
  <si>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</si>
  <si>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</si>
  <si>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</si>
  <si>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</si>
  <si>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</si>
  <si>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</si>
  <si>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</si>
  <si>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</si>
  <si>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</si>
  <si>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</si>
  <si>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</si>
  <si>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</si>
  <si>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</si>
  <si>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</si>
  <si>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</si>
  <si>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</si>
  <si>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</si>
  <si>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</si>
  <si>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</si>
  <si>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</si>
  <si>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</si>
  <si>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</si>
  <si>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</si>
  <si>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</si>
  <si>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</si>
  <si>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</si>
  <si>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</si>
  <si>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</si>
  <si>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</si>
  <si>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</si>
  <si>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</si>
  <si>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</si>
  <si>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</si>
  <si>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</si>
  <si>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</si>
  <si>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</si>
  <si>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</si>
  <si>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</si>
  <si>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</si>
  <si>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</si>
  <si>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</si>
  <si>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</si>
  <si>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</si>
  <si>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</si>
  <si>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</si>
  <si>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</si>
  <si>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</si>
  <si>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</si>
  <si>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</si>
  <si>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</si>
  <si>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</si>
  <si>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</si>
  <si>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</si>
  <si>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</si>
  <si>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</si>
  <si>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</si>
  <si>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</si>
  <si>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</si>
  <si>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</si>
  <si>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</si>
  <si>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</si>
  <si>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</si>
  <si>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</si>
  <si>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</si>
  <si>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</si>
  <si>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</si>
  <si>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</si>
  <si>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</si>
  <si>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</si>
  <si>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</si>
  <si>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</si>
  <si>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</si>
  <si>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</si>
  <si>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</si>
  <si>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</si>
  <si>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supplémentaire de 11 points</t>
  </si>
  <si>
    <t>Simple Fém. Juvénile D4</t>
  </si>
  <si>
    <t>Alissia Breton</t>
  </si>
  <si>
    <t>Eliana Ependa</t>
  </si>
  <si>
    <t>Sarah Beaulieu</t>
  </si>
  <si>
    <t>Elisabeth Fortier</t>
  </si>
  <si>
    <t>DU BOSQUET</t>
  </si>
  <si>
    <t>Du Bosquet</t>
  </si>
  <si>
    <t>12h45</t>
  </si>
  <si>
    <t xml:space="preserve">Terrain # 9 </t>
  </si>
  <si>
    <t>3e</t>
  </si>
  <si>
    <t>4e</t>
  </si>
  <si>
    <t>1er</t>
  </si>
  <si>
    <t>2e</t>
  </si>
  <si>
    <t>Joueurs ou équipes                       D4              Pointage: 30-29-28-27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</si>
</sst>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1" fillId="0" borderId="0" xfId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3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98" t="s">
        <v>9</v>
      </c>
      <c r="J1" s="98"/>
      <c r="K1" s="98"/>
      <c r="L1" s="98"/>
      <c r="M1" s="99" t="s">
        <v>10</v>
      </c>
      <c r="N1" s="99"/>
      <c r="O1" s="99"/>
      <c r="P1" s="99"/>
      <c r="Q1" s="99"/>
      <c r="R1" s="99"/>
      <c r="S1" s="99"/>
      <c r="T1" s="99"/>
      <c r="U1" s="100" t="s">
        <v>11</v>
      </c>
      <c r="V1" s="101"/>
      <c r="W1" s="101"/>
      <c r="X1" s="101"/>
      <c r="Y1" s="101"/>
      <c r="Z1" s="101"/>
      <c r="AA1" s="101"/>
      <c r="AB1" s="101"/>
      <c r="AC1" s="102" t="s">
        <v>12</v>
      </c>
      <c r="AD1" s="103"/>
      <c r="AE1" s="103"/>
      <c r="AF1" s="103"/>
      <c r="AG1" s="103"/>
      <c r="AH1" s="103"/>
      <c r="AI1" s="103"/>
      <c r="AJ1" s="103"/>
    </row>
    <row r="2" spans="2:36" x14ac:dyDescent="0.25">
      <c r="B2" s="9" t="s">
        <v>13</v>
      </c>
      <c r="C2" s="97" t="s">
        <v>14</v>
      </c>
      <c r="D2" s="97"/>
      <c r="E2" s="97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97" t="s">
        <v>24</v>
      </c>
      <c r="D3" s="97"/>
      <c r="E3" s="97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97" t="s">
        <v>28</v>
      </c>
      <c r="D4" s="97"/>
      <c r="E4" s="97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97" t="s">
        <v>32</v>
      </c>
      <c r="D5" s="97"/>
      <c r="E5" s="97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97" t="s">
        <v>36</v>
      </c>
      <c r="D6" s="97"/>
      <c r="E6" s="97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97" t="s">
        <v>41</v>
      </c>
      <c r="D7" s="97"/>
      <c r="E7" s="97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97" t="s">
        <v>46</v>
      </c>
      <c r="D8" s="97"/>
      <c r="E8" s="97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97" t="s">
        <v>51</v>
      </c>
      <c r="D9" s="97"/>
      <c r="E9" s="97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97" t="s">
        <v>54</v>
      </c>
      <c r="D10" s="97"/>
      <c r="E10" s="97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97" t="s">
        <v>59</v>
      </c>
      <c r="D11" s="97"/>
      <c r="E11" s="97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97" t="s">
        <v>64</v>
      </c>
      <c r="D12" s="97"/>
      <c r="E12" s="97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97" t="s">
        <v>68</v>
      </c>
      <c r="D13" s="97"/>
      <c r="E13" s="97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04" t="s">
        <v>73</v>
      </c>
      <c r="D14" s="104"/>
      <c r="E14" s="104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97" t="s">
        <v>78</v>
      </c>
      <c r="D15" s="97"/>
      <c r="E15" s="97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6"/>
      <c r="D16" s="106"/>
      <c r="E16" s="106"/>
      <c r="F16" s="106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6" t="s">
        <v>85</v>
      </c>
      <c r="D17" s="106"/>
      <c r="E17" s="106"/>
      <c r="F17" s="106"/>
      <c r="G17" s="13"/>
      <c r="H17" s="9" t="s">
        <v>86</v>
      </c>
      <c r="I17" s="22" t="s">
        <v>145</v>
      </c>
      <c r="J17" s="15" t="s">
        <v>144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06" t="s">
        <v>89</v>
      </c>
      <c r="D18" s="106"/>
      <c r="E18" s="106"/>
      <c r="F18" s="106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7"/>
      <c r="D19" s="107"/>
      <c r="E19" s="107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7"/>
      <c r="D24" s="107"/>
      <c r="E24" s="107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7"/>
      <c r="D26" s="107"/>
      <c r="E26" s="107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7"/>
      <c r="D27" s="107"/>
      <c r="E27" s="107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7"/>
      <c r="D29" s="107"/>
      <c r="E29" s="107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7"/>
      <c r="D30" s="107"/>
      <c r="E30" s="107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8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8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8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8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8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8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98" t="s">
        <v>9</v>
      </c>
      <c r="J68" s="98"/>
      <c r="K68" s="98"/>
      <c r="L68" s="98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32" priority="6">
      <formula>$G3="x"</formula>
    </cfRule>
  </conditionalFormatting>
  <conditionalFormatting sqref="J48">
    <cfRule type="expression" dxfId="31" priority="3">
      <formula>$G48="x"</formula>
    </cfRule>
  </conditionalFormatting>
  <conditionalFormatting sqref="M3:T30">
    <cfRule type="expression" dxfId="30" priority="9" stopIfTrue="1">
      <formula>$L3=1</formula>
    </cfRule>
  </conditionalFormatting>
  <conditionalFormatting sqref="P48">
    <cfRule type="expression" dxfId="29" priority="1">
      <formula>$G48="x"</formula>
    </cfRule>
    <cfRule type="expression" dxfId="28" priority="2" stopIfTrue="1">
      <formula>$L48=1</formula>
    </cfRule>
  </conditionalFormatting>
  <conditionalFormatting sqref="S48">
    <cfRule type="expression" dxfId="27" priority="4">
      <formula>$G48="x"</formula>
    </cfRule>
    <cfRule type="expression" dxfId="26" priority="5" stopIfTrue="1">
      <formula>$L48=1</formula>
    </cfRule>
  </conditionalFormatting>
  <conditionalFormatting sqref="U3:AA30">
    <cfRule type="expression" dxfId="25" priority="8">
      <formula>$G3="X"</formula>
    </cfRule>
  </conditionalFormatting>
  <conditionalFormatting sqref="AC3:AI30">
    <cfRule type="expression" dxfId="24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3002-D705-4BDC-A31B-1BB029B474C0}">
  <sheetPr>
    <pageSetUpPr fitToPage="1"/>
  </sheetPr>
  <dimension ref="A1:AG56"/>
  <sheetViews>
    <sheetView tabSelected="1" zoomScaleNormal="100" workbookViewId="0">
      <selection activeCell="R11" sqref="R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78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1">
        <v>2</v>
      </c>
      <c r="B2" s="162" t="str">
        <f>IF(ISNA(VLOOKUP("X",[1]Lég!$G:$H,2,FALSE)),"",VLOOKUP("X",[1]Lég!$G:$H,2,FALSE))</f>
        <v/>
      </c>
      <c r="C2" s="46"/>
      <c r="D2" s="140" t="s">
        <v>139</v>
      </c>
      <c r="E2" s="141"/>
      <c r="F2" s="141"/>
      <c r="G2" s="141"/>
      <c r="H2" s="141"/>
      <c r="I2" s="142"/>
      <c r="J2" s="47"/>
      <c r="K2" s="140" t="s">
        <v>146</v>
      </c>
      <c r="L2" s="141"/>
      <c r="M2" s="142"/>
      <c r="N2" s="2"/>
      <c r="O2" s="163" t="s">
        <v>127</v>
      </c>
      <c r="P2" s="164"/>
      <c r="Q2" s="164"/>
      <c r="R2" s="164"/>
      <c r="S2" s="16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1"/>
      <c r="B3" s="162"/>
      <c r="C3" s="46"/>
      <c r="D3" s="143"/>
      <c r="E3" s="144"/>
      <c r="F3" s="144"/>
      <c r="G3" s="144"/>
      <c r="H3" s="144"/>
      <c r="I3" s="145"/>
      <c r="J3" s="47"/>
      <c r="K3" s="143"/>
      <c r="L3" s="144"/>
      <c r="M3" s="145"/>
      <c r="N3" s="2"/>
      <c r="O3" s="166" t="s">
        <v>128</v>
      </c>
      <c r="P3" s="167"/>
      <c r="Q3" s="167"/>
      <c r="R3" s="167"/>
      <c r="S3" s="16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6"/>
      <c r="P4" s="167"/>
      <c r="Q4" s="167"/>
      <c r="R4" s="167"/>
      <c r="S4" s="16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0" t="s">
        <v>145</v>
      </c>
      <c r="C5" s="141"/>
      <c r="D5" s="141"/>
      <c r="E5" s="141"/>
      <c r="F5" s="142"/>
      <c r="G5" s="49"/>
      <c r="H5" s="140"/>
      <c r="I5" s="142"/>
      <c r="J5" s="50"/>
      <c r="K5" s="146" t="s">
        <v>147</v>
      </c>
      <c r="L5" s="147"/>
      <c r="M5" s="147"/>
      <c r="N5" s="148"/>
      <c r="O5" s="152" t="s">
        <v>138</v>
      </c>
      <c r="P5" s="153"/>
      <c r="Q5" s="153"/>
      <c r="R5" s="153"/>
      <c r="S5" s="15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3"/>
      <c r="C6" s="144"/>
      <c r="D6" s="144"/>
      <c r="E6" s="144"/>
      <c r="F6" s="145"/>
      <c r="G6" s="51"/>
      <c r="H6" s="143"/>
      <c r="I6" s="145"/>
      <c r="J6" s="50"/>
      <c r="K6" s="149"/>
      <c r="L6" s="150"/>
      <c r="M6" s="150"/>
      <c r="N6" s="151"/>
      <c r="O6" s="155" t="s">
        <v>129</v>
      </c>
      <c r="P6" s="156"/>
      <c r="Q6" s="156"/>
      <c r="R6" s="156"/>
      <c r="S6" s="15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8" t="s">
        <v>152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36" t="s">
        <v>140</v>
      </c>
      <c r="F9" s="136"/>
      <c r="G9" s="136"/>
      <c r="H9" s="136"/>
      <c r="I9" s="136"/>
      <c r="J9" s="136"/>
      <c r="K9" s="61"/>
      <c r="L9" s="136"/>
      <c r="M9" s="136"/>
      <c r="N9" s="136"/>
      <c r="O9" s="136"/>
      <c r="P9" s="136"/>
      <c r="Q9" s="137"/>
      <c r="R9" s="62">
        <v>30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38" t="s">
        <v>141</v>
      </c>
      <c r="F10" s="138"/>
      <c r="G10" s="138"/>
      <c r="H10" s="138"/>
      <c r="I10" s="138"/>
      <c r="J10" s="138"/>
      <c r="K10" s="61"/>
      <c r="L10" s="138"/>
      <c r="M10" s="138"/>
      <c r="N10" s="138"/>
      <c r="O10" s="138"/>
      <c r="P10" s="138"/>
      <c r="Q10" s="139"/>
      <c r="R10" s="65">
        <v>29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38" t="s">
        <v>142</v>
      </c>
      <c r="F11" s="138"/>
      <c r="G11" s="138"/>
      <c r="H11" s="138"/>
      <c r="I11" s="138"/>
      <c r="J11" s="138"/>
      <c r="K11" s="61"/>
      <c r="L11" s="138"/>
      <c r="M11" s="138"/>
      <c r="N11" s="138"/>
      <c r="O11" s="138"/>
      <c r="P11" s="138"/>
      <c r="Q11" s="139"/>
      <c r="R11" s="65">
        <v>27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30" t="s">
        <v>143</v>
      </c>
      <c r="F12" s="130"/>
      <c r="G12" s="130"/>
      <c r="H12" s="130"/>
      <c r="I12" s="130"/>
      <c r="J12" s="130"/>
      <c r="K12" s="67"/>
      <c r="L12" s="130"/>
      <c r="M12" s="130"/>
      <c r="N12" s="130"/>
      <c r="O12" s="130"/>
      <c r="P12" s="130"/>
      <c r="Q12" s="131"/>
      <c r="R12" s="68">
        <v>28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3"/>
      <c r="C14" s="133"/>
      <c r="D14" s="80"/>
      <c r="E14" s="134"/>
      <c r="F14" s="134"/>
      <c r="G14" s="134"/>
      <c r="H14" s="134"/>
      <c r="I14" s="134"/>
      <c r="J14" s="134"/>
      <c r="K14" s="135" t="s">
        <v>132</v>
      </c>
      <c r="L14" s="135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8"/>
      <c r="C15" s="3"/>
      <c r="D15" s="129">
        <v>1</v>
      </c>
      <c r="E15" s="111" t="str">
        <f>VLOOKUP(D15,$B$9:$J$13,4,FALSE)</f>
        <v>Alissia Breton</v>
      </c>
      <c r="F15" s="111"/>
      <c r="G15" s="111"/>
      <c r="H15" s="111"/>
      <c r="I15" s="112"/>
      <c r="J15" s="71" t="str">
        <f>IF(OR(K15="",L15=""),"",IF(K15&gt;L15,"V",IF(K15=L15,"","P")))</f>
        <v>V</v>
      </c>
      <c r="K15" s="72">
        <v>21</v>
      </c>
      <c r="L15" s="72">
        <v>5</v>
      </c>
      <c r="M15" s="71" t="str">
        <f>IF(OR(K15="",L15=""),"",IF(L15&gt;K15,"V",IF(K15=L15,"","P")))</f>
        <v>P</v>
      </c>
      <c r="N15" s="125">
        <v>4</v>
      </c>
      <c r="O15" s="111" t="str">
        <f>VLOOKUP(N15,$B$9:$J$13,4,FALSE)</f>
        <v>Elisabeth Fortier</v>
      </c>
      <c r="P15" s="111"/>
      <c r="Q15" s="111"/>
      <c r="R15" s="111"/>
      <c r="S15" s="112"/>
      <c r="U15" s="109">
        <f>IF(OR(K15="",L15=""),"",(COUNTIF(J15:J17,"V")*3)+(COUNTIF(J15:J17,"P")*1)+(COUNTIF(J15:J17,"VS")*1))</f>
        <v>6</v>
      </c>
      <c r="V15" s="109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8"/>
      <c r="C16" s="3"/>
      <c r="D16" s="129"/>
      <c r="E16" s="111" t="str">
        <f>IF(VLOOKUP(D15,$B$9:$Q$13,11,FALSE)="","",VLOOKUP(D15,$B$9:$Q$13,11,FALSE))</f>
        <v/>
      </c>
      <c r="F16" s="111"/>
      <c r="G16" s="111"/>
      <c r="H16" s="111"/>
      <c r="I16" s="112"/>
      <c r="J16" s="71" t="str">
        <f>IF(OR(K16="",L16=""),"",IF(K16&gt;L16,"V",IF(K16=L16,"","P")))</f>
        <v>V</v>
      </c>
      <c r="K16" s="72">
        <v>21</v>
      </c>
      <c r="L16" s="72">
        <v>9</v>
      </c>
      <c r="M16" s="71" t="str">
        <f>IF(OR(K16="",L16=""),"",IF(L16&gt;K16,"V",IF(K16=L16,"","P")))</f>
        <v>P</v>
      </c>
      <c r="N16" s="126"/>
      <c r="O16" s="111" t="str">
        <f>IF(VLOOKUP(N15,$B$9:$Q$13,11,FALSE)="","",VLOOKUP(N15,$B$9:$Q$13,11,FALSE))</f>
        <v/>
      </c>
      <c r="P16" s="111"/>
      <c r="Q16" s="111"/>
      <c r="R16" s="111"/>
      <c r="S16" s="112"/>
      <c r="U16" s="109"/>
      <c r="V16" s="109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8"/>
      <c r="C17" s="3"/>
      <c r="D17" s="129"/>
      <c r="E17" s="113" t="str">
        <f>IF(VLOOKUP(D15,$B$9:$D$12,3,FALSE)="","",VLOOKUP((VLOOKUP(D15,$B$9:$D$12,3,FALSE)),[1]Lég!$H$3:$J$30,3,FALSE))</f>
        <v>Du BOSQUET</v>
      </c>
      <c r="F17" s="113"/>
      <c r="G17" s="113"/>
      <c r="H17" s="113"/>
      <c r="I17" s="113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13" t="str">
        <f>IF(VLOOKUP(N15,$B$9:$D$12,3,FALSE)="","",VLOOKUP((VLOOKUP(N15,$B$9:$D$12,3,FALSE)),[1]Lég!$H$3:$J$30,3,FALSE))</f>
        <v xml:space="preserve">TANDEM </v>
      </c>
      <c r="P17" s="113"/>
      <c r="Q17" s="113"/>
      <c r="R17" s="113"/>
      <c r="S17" s="113"/>
      <c r="U17" s="109"/>
      <c r="V17" s="109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8"/>
      <c r="C19" s="3"/>
      <c r="D19" s="122">
        <v>2</v>
      </c>
      <c r="E19" s="111" t="str">
        <f>VLOOKUP(D19,$B$9:$J$13,4,FALSE)</f>
        <v>Eliana Ependa</v>
      </c>
      <c r="F19" s="111"/>
      <c r="G19" s="111"/>
      <c r="H19" s="111"/>
      <c r="I19" s="112"/>
      <c r="J19" s="71" t="str">
        <f>IF(OR(K19="",L19=""),"",IF(K19&gt;L19,"V",IF(K19=L19,"","P")))</f>
        <v>V</v>
      </c>
      <c r="K19" s="72">
        <v>21</v>
      </c>
      <c r="L19" s="72">
        <v>10</v>
      </c>
      <c r="M19" s="71" t="str">
        <f>IF(OR(K19="",L19=""),"",IF(L19&gt;K19,"V",IF(K19=L19,"","P")))</f>
        <v>P</v>
      </c>
      <c r="N19" s="125">
        <v>3</v>
      </c>
      <c r="O19" s="111" t="str">
        <f>VLOOKUP(N19,$B$9:$J$13,4,FALSE)</f>
        <v>Sarah Beaulieu</v>
      </c>
      <c r="P19" s="111"/>
      <c r="Q19" s="111"/>
      <c r="R19" s="111"/>
      <c r="S19" s="112"/>
      <c r="U19" s="109">
        <f>IF(OR(K19="",L19=""),"",(COUNTIF(J19:J21,"V")*3)+(COUNTIF(J19:J21,"P")*1)+(COUNTIF(J19:J21,"VS")*1))</f>
        <v>5</v>
      </c>
      <c r="V19" s="109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8"/>
      <c r="C20" s="3"/>
      <c r="D20" s="123"/>
      <c r="E20" s="111" t="str">
        <f>IF(VLOOKUP(D19,$B$9:$Q$13,11,FALSE)="","",VLOOKUP(D19,$B$9:$Q$13,11,FALSE))</f>
        <v/>
      </c>
      <c r="F20" s="111"/>
      <c r="G20" s="111"/>
      <c r="H20" s="111"/>
      <c r="I20" s="112"/>
      <c r="J20" s="71" t="str">
        <f>IF(OR(K20="",L20=""),"",IF(K20&gt;L20,"V",IF(K20=L20,"","P")))</f>
        <v>P</v>
      </c>
      <c r="K20" s="72">
        <v>19</v>
      </c>
      <c r="L20" s="72">
        <v>21</v>
      </c>
      <c r="M20" s="71" t="str">
        <f>IF(OR(K20="",L20=""),"",IF(L20&gt;K20,"V",IF(K20=L20,"","P")))</f>
        <v>V</v>
      </c>
      <c r="N20" s="126"/>
      <c r="O20" s="111" t="str">
        <f>IF(VLOOKUP(N19,$B$9:$Q$13,11,FALSE)="","",VLOOKUP(N19,$B$9:$Q$13,11,FALSE))</f>
        <v/>
      </c>
      <c r="P20" s="111"/>
      <c r="Q20" s="111"/>
      <c r="R20" s="111"/>
      <c r="S20" s="112"/>
      <c r="U20" s="109"/>
      <c r="V20" s="109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8"/>
      <c r="C21" s="3"/>
      <c r="D21" s="124"/>
      <c r="E21" s="113" t="str">
        <f>IF(VLOOKUP(D19,$B$9:$D$12,3,FALSE)="","",VLOOKUP((VLOOKUP(D19,$B$9:$D$12,3,FALSE)),[1]Lég!$H$3:$J$30,3,FALSE))</f>
        <v>JEAN-RAIMBAULT</v>
      </c>
      <c r="F21" s="113"/>
      <c r="G21" s="113"/>
      <c r="H21" s="113"/>
      <c r="I21" s="113"/>
      <c r="J21" s="71" t="str">
        <f>IF(OR(K21="",L21=""),"",IF(K21&gt;L21,"VS","PS"))</f>
        <v>VS</v>
      </c>
      <c r="K21" s="72">
        <v>11</v>
      </c>
      <c r="L21" s="72">
        <v>5</v>
      </c>
      <c r="M21" s="71" t="str">
        <f>IF(OR(K21="",L21=""),"",IF(L21&gt;K21,"VS","PS"))</f>
        <v>PS</v>
      </c>
      <c r="N21" s="127"/>
      <c r="O21" s="113" t="str">
        <f>IF(VLOOKUP(N19,$B$9:$D$12,3,FALSE)="","",VLOOKUP((VLOOKUP(N19,$B$9:$D$12,3,FALSE)),[1]Lég!$H$3:$J$30,3,FALSE))</f>
        <v>JEAN-RAIMBAULT</v>
      </c>
      <c r="P21" s="113"/>
      <c r="Q21" s="113"/>
      <c r="R21" s="113"/>
      <c r="S21" s="113"/>
      <c r="U21" s="109"/>
      <c r="V21" s="109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2">
        <v>1</v>
      </c>
      <c r="E23" s="111" t="str">
        <f>VLOOKUP(D23,$B$9:$J$13,4,FALSE)</f>
        <v>Alissia Breton</v>
      </c>
      <c r="F23" s="111"/>
      <c r="G23" s="111"/>
      <c r="H23" s="111"/>
      <c r="I23" s="112"/>
      <c r="J23" s="71" t="str">
        <f>IF(OR(K23="",L23=""),"",IF(K23&gt;L23,"V",IF(K23=L23,"","P")))</f>
        <v>V</v>
      </c>
      <c r="K23" s="72">
        <v>21</v>
      </c>
      <c r="L23" s="72">
        <v>13</v>
      </c>
      <c r="M23" s="71" t="str">
        <f>IF(OR(K23="",L23=""),"",IF(L23&gt;K23,"V",IF(K23=L23,"","P")))</f>
        <v>P</v>
      </c>
      <c r="N23" s="125">
        <v>2</v>
      </c>
      <c r="O23" s="111" t="str">
        <f>VLOOKUP(N23,$B$9:$J$13,4,FALSE)</f>
        <v>Eliana Ependa</v>
      </c>
      <c r="P23" s="111"/>
      <c r="Q23" s="111"/>
      <c r="R23" s="111"/>
      <c r="S23" s="112"/>
      <c r="U23" s="109">
        <f>IF(OR(K23="",L23=""),"",(COUNTIF(J23:J25,"V")*3)+(COUNTIF(J23:J25,"P")*1)+(COUNTIF(J23:J25,"VS")*1))</f>
        <v>6</v>
      </c>
      <c r="V23" s="109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1"/>
      <c r="C24" s="3"/>
      <c r="D24" s="123"/>
      <c r="E24" s="111" t="str">
        <f>IF(VLOOKUP(D23,$B$9:$Q$13,11,FALSE)="","",VLOOKUP(D23,$B$9:$Q$13,11,FALSE))</f>
        <v/>
      </c>
      <c r="F24" s="111"/>
      <c r="G24" s="111"/>
      <c r="H24" s="111"/>
      <c r="I24" s="112"/>
      <c r="J24" s="71" t="str">
        <f>IF(OR(K24="",L24=""),"",IF(K24&gt;L24,"V",IF(K24=L24,"","P")))</f>
        <v>V</v>
      </c>
      <c r="K24" s="72">
        <v>21</v>
      </c>
      <c r="L24" s="72">
        <v>5</v>
      </c>
      <c r="M24" s="71" t="str">
        <f>IF(OR(K24="",L24=""),"",IF(L24&gt;K24,"V",IF(K24=L24,"","P")))</f>
        <v>P</v>
      </c>
      <c r="N24" s="126"/>
      <c r="O24" s="111" t="str">
        <f>IF(VLOOKUP(N23,$B$9:$Q$13,11,FALSE)="","",VLOOKUP(N23,$B$9:$Q$13,11,FALSE))</f>
        <v/>
      </c>
      <c r="P24" s="111"/>
      <c r="Q24" s="111"/>
      <c r="R24" s="111"/>
      <c r="S24" s="112"/>
      <c r="U24" s="109"/>
      <c r="V24" s="10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4"/>
      <c r="E25" s="113" t="str">
        <f>IF(VLOOKUP(D23,$B$9:$D$12,3,FALSE)="","",VLOOKUP((VLOOKUP(D23,$B$9:$D$12,3,FALSE)),[1]Lég!$H$3:$J$30,3,FALSE))</f>
        <v>Du BOSQUET</v>
      </c>
      <c r="F25" s="113"/>
      <c r="G25" s="113"/>
      <c r="H25" s="113"/>
      <c r="I25" s="113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13" t="str">
        <f>IF(VLOOKUP(N23,$B$9:$D$12,3,FALSE)="","",VLOOKUP((VLOOKUP(N23,$B$9:$D$12,3,FALSE)),[1]Lég!$H$3:$J$30,3,FALSE))</f>
        <v>JEAN-RAIMBAULT</v>
      </c>
      <c r="P25" s="113"/>
      <c r="Q25" s="113"/>
      <c r="R25" s="113"/>
      <c r="S25" s="113"/>
      <c r="U25" s="109"/>
      <c r="V25" s="109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2">
        <v>3</v>
      </c>
      <c r="E27" s="111" t="str">
        <f>VLOOKUP(D27,$B$9:$J$13,4,FALSE)</f>
        <v>Sarah Beaulieu</v>
      </c>
      <c r="F27" s="111"/>
      <c r="G27" s="111"/>
      <c r="H27" s="111"/>
      <c r="I27" s="112"/>
      <c r="J27" s="71" t="str">
        <f>IF(OR(K27="",L27=""),"",IF(K27&gt;L27,"V",IF(K27=L27,"","P")))</f>
        <v>P</v>
      </c>
      <c r="K27" s="72">
        <v>18</v>
      </c>
      <c r="L27" s="72">
        <v>21</v>
      </c>
      <c r="M27" s="71" t="str">
        <f>IF(OR(K27="",L27=""),"",IF(L27&gt;K27,"V",IF(K27=L27,"","P")))</f>
        <v>V</v>
      </c>
      <c r="N27" s="125">
        <v>4</v>
      </c>
      <c r="O27" s="111" t="str">
        <f>VLOOKUP(N27,$B$9:$J$13,4,FALSE)</f>
        <v>Elisabeth Fortier</v>
      </c>
      <c r="P27" s="111"/>
      <c r="Q27" s="111"/>
      <c r="R27" s="111"/>
      <c r="S27" s="112"/>
      <c r="U27" s="109">
        <f>IF(OR(K27="",L27=""),"",(COUNTIF(J27:J29,"V")*3)+(COUNTIF(J27:J29,"P")*1)+(COUNTIF(J27:J29,"VS")*1))</f>
        <v>2</v>
      </c>
      <c r="V27" s="109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1"/>
      <c r="C28" s="3"/>
      <c r="D28" s="123"/>
      <c r="E28" s="111" t="str">
        <f>IF(VLOOKUP(D27,$B$9:$Q$13,11,FALSE)="","",VLOOKUP(D27,$B$9:$Q$13,11,FALSE))</f>
        <v/>
      </c>
      <c r="F28" s="111"/>
      <c r="G28" s="111"/>
      <c r="H28" s="111"/>
      <c r="I28" s="112"/>
      <c r="J28" s="71" t="str">
        <f>IF(OR(K28="",L28=""),"",IF(K28&gt;L28,"V",IF(K28=L28,"","P")))</f>
        <v>P</v>
      </c>
      <c r="K28" s="72">
        <v>14</v>
      </c>
      <c r="L28" s="72">
        <v>21</v>
      </c>
      <c r="M28" s="71" t="str">
        <f>IF(OR(K28="",L28=""),"",IF(L28&gt;K28,"V",IF(K28=L28,"","P")))</f>
        <v>V</v>
      </c>
      <c r="N28" s="126"/>
      <c r="O28" s="111" t="str">
        <f>IF(VLOOKUP(N27,$B$9:$Q$13,11,FALSE)="","",VLOOKUP(N27,$B$9:$Q$13,11,FALSE))</f>
        <v/>
      </c>
      <c r="P28" s="111"/>
      <c r="Q28" s="111"/>
      <c r="R28" s="111"/>
      <c r="S28" s="112"/>
      <c r="U28" s="109"/>
      <c r="V28" s="109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4"/>
      <c r="E29" s="113" t="str">
        <f>IF(VLOOKUP(D27,$B$9:$D$12,3,FALSE)="","",VLOOKUP((VLOOKUP(D27,$B$9:$D$12,3,FALSE)),[1]Lég!$H$3:$J$30,3,FALSE))</f>
        <v>JEAN-RAIMBAULT</v>
      </c>
      <c r="F29" s="113"/>
      <c r="G29" s="113"/>
      <c r="H29" s="113"/>
      <c r="I29" s="113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13" t="str">
        <f>IF(VLOOKUP(N27,$B$9:$D$12,3,FALSE)="","",VLOOKUP((VLOOKUP(N27,$B$9:$D$12,3,FALSE)),[1]Lég!$H$3:$J$30,3,FALSE))</f>
        <v xml:space="preserve">TANDEM </v>
      </c>
      <c r="P29" s="113"/>
      <c r="Q29" s="113"/>
      <c r="R29" s="113"/>
      <c r="S29" s="113"/>
      <c r="U29" s="109"/>
      <c r="V29" s="109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2">
        <v>2</v>
      </c>
      <c r="E31" s="111" t="str">
        <f>VLOOKUP(D31,$B$9:$J$13,4,FALSE)</f>
        <v>Eliana Ependa</v>
      </c>
      <c r="F31" s="111"/>
      <c r="G31" s="111"/>
      <c r="H31" s="111"/>
      <c r="I31" s="112"/>
      <c r="J31" s="71" t="str">
        <f>IF(OR(K31="",L31=""),"",IF(K31&gt;L31,"V",IF(K31=L31,"","P")))</f>
        <v>V</v>
      </c>
      <c r="K31" s="72">
        <v>21</v>
      </c>
      <c r="L31" s="72">
        <v>14</v>
      </c>
      <c r="M31" s="71" t="str">
        <f>IF(OR(K31="",L31=""),"",IF(L31&gt;K31,"V",IF(K31=L31,"","P")))</f>
        <v>P</v>
      </c>
      <c r="N31" s="125">
        <v>4</v>
      </c>
      <c r="O31" s="111" t="str">
        <f>VLOOKUP(N31,$B$9:$J$13,4,FALSE)</f>
        <v>Elisabeth Fortier</v>
      </c>
      <c r="P31" s="111"/>
      <c r="Q31" s="111"/>
      <c r="R31" s="111"/>
      <c r="S31" s="112"/>
      <c r="U31" s="109">
        <f>IF(OR(K31="",L31=""),"",(COUNTIF(J31:J33,"V")*3)+(COUNTIF(J31:J33,"P")*1)+(COUNTIF(J31:J33,"VS")*1))</f>
        <v>6</v>
      </c>
      <c r="V31" s="109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1"/>
      <c r="C32" s="3"/>
      <c r="D32" s="123"/>
      <c r="E32" s="111" t="str">
        <f>IF(VLOOKUP(D31,$B$9:$Q$13,11,FALSE)="","",VLOOKUP(D31,$B$9:$Q$13,11,FALSE))</f>
        <v/>
      </c>
      <c r="F32" s="111"/>
      <c r="G32" s="111"/>
      <c r="H32" s="111"/>
      <c r="I32" s="112"/>
      <c r="J32" s="71" t="str">
        <f>IF(OR(K32="",L32=""),"",IF(K32&gt;L32,"V",IF(K32=L32,"","P")))</f>
        <v>V</v>
      </c>
      <c r="K32" s="72">
        <v>22</v>
      </c>
      <c r="L32" s="72">
        <v>20</v>
      </c>
      <c r="M32" s="71" t="str">
        <f>IF(OR(K32="",L32=""),"",IF(L32&gt;K32,"V",IF(K32=L32,"","P")))</f>
        <v>P</v>
      </c>
      <c r="N32" s="126"/>
      <c r="O32" s="111" t="str">
        <f>IF(VLOOKUP(N31,$B$9:$Q$13,11,FALSE)="","",VLOOKUP(N31,$B$9:$Q$13,11,FALSE))</f>
        <v/>
      </c>
      <c r="P32" s="111"/>
      <c r="Q32" s="111"/>
      <c r="R32" s="111"/>
      <c r="S32" s="112"/>
      <c r="U32" s="109"/>
      <c r="V32" s="10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4"/>
      <c r="E33" s="113" t="str">
        <f>IF(VLOOKUP(D31,$B$9:$D$12,3,FALSE)="","",VLOOKUP((VLOOKUP(D31,$B$9:$D$12,3,FALSE)),[1]Lég!$H$3:$J$30,3,FALSE))</f>
        <v>JEAN-RAIMBAULT</v>
      </c>
      <c r="F33" s="113"/>
      <c r="G33" s="113"/>
      <c r="H33" s="113"/>
      <c r="I33" s="113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13" t="str">
        <f>IF(VLOOKUP(N31,$B$9:$D$12,3,FALSE)="","",VLOOKUP((VLOOKUP(N31,$B$9:$D$12,3,FALSE)),[1]Lég!$H$3:$J$30,3,FALSE))</f>
        <v xml:space="preserve">TANDEM </v>
      </c>
      <c r="P33" s="113"/>
      <c r="Q33" s="113"/>
      <c r="R33" s="113"/>
      <c r="S33" s="113"/>
      <c r="U33" s="109"/>
      <c r="V33" s="109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2">
        <v>1</v>
      </c>
      <c r="E35" s="111" t="str">
        <f>VLOOKUP(D35,$B$9:$J$13,4,FALSE)</f>
        <v>Alissia Breton</v>
      </c>
      <c r="F35" s="111"/>
      <c r="G35" s="111"/>
      <c r="H35" s="111"/>
      <c r="I35" s="112"/>
      <c r="J35" s="71" t="str">
        <f>IF(OR(K35="",L35=""),"",IF(K35&gt;L35,"V",IF(K35=L35,"","P")))</f>
        <v>V</v>
      </c>
      <c r="K35" s="72">
        <v>21</v>
      </c>
      <c r="L35" s="72">
        <v>6</v>
      </c>
      <c r="M35" s="71" t="str">
        <f>IF(OR(K35="",L35=""),"",IF(L35&gt;K35,"V",IF(K35=L35,"","P")))</f>
        <v>P</v>
      </c>
      <c r="N35" s="125">
        <v>3</v>
      </c>
      <c r="O35" s="111" t="str">
        <f>VLOOKUP(N35,$B$9:$J$13,4,FALSE)</f>
        <v>Sarah Beaulieu</v>
      </c>
      <c r="P35" s="111"/>
      <c r="Q35" s="111"/>
      <c r="R35" s="111"/>
      <c r="S35" s="112"/>
      <c r="U35" s="109">
        <f>IF(OR(K35="",L35=""),"",(COUNTIF(J35:J37,"V")*3)+(COUNTIF(J35:J37,"P")*1)+(COUNTIF(J35:J37,"VS")*1))</f>
        <v>6</v>
      </c>
      <c r="V35" s="109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1"/>
      <c r="C36" s="3"/>
      <c r="D36" s="123"/>
      <c r="E36" s="111" t="str">
        <f>IF(VLOOKUP(D35,$B$9:$Q$13,11,FALSE)="","",VLOOKUP(D35,$B$9:$Q$13,11,FALSE))</f>
        <v/>
      </c>
      <c r="F36" s="111"/>
      <c r="G36" s="111"/>
      <c r="H36" s="111"/>
      <c r="I36" s="112"/>
      <c r="J36" s="71" t="str">
        <f>IF(OR(K36="",L36=""),"",IF(K36&gt;L36,"V",IF(K36=L36,"","P")))</f>
        <v>V</v>
      </c>
      <c r="K36" s="72">
        <v>21</v>
      </c>
      <c r="L36" s="72">
        <v>14</v>
      </c>
      <c r="M36" s="71" t="str">
        <f>IF(OR(K36="",L36=""),"",IF(L36&gt;K36,"V",IF(K36=L36,"","P")))</f>
        <v>P</v>
      </c>
      <c r="N36" s="126"/>
      <c r="O36" s="111" t="str">
        <f>IF(VLOOKUP(N35,$B$9:$Q$13,11,FALSE)="","",VLOOKUP(N35,$B$9:$Q$13,11,FALSE))</f>
        <v/>
      </c>
      <c r="P36" s="111"/>
      <c r="Q36" s="111"/>
      <c r="R36" s="111"/>
      <c r="S36" s="112"/>
      <c r="U36" s="109"/>
      <c r="V36" s="109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4"/>
      <c r="E37" s="113" t="str">
        <f>IF(VLOOKUP(D35,$B$9:$D$12,3,FALSE)="","",VLOOKUP((VLOOKUP(D35,$B$9:$D$12,3,FALSE)),[1]Lég!$H$3:$J$30,3,FALSE))</f>
        <v>Du BOSQUET</v>
      </c>
      <c r="F37" s="113"/>
      <c r="G37" s="113"/>
      <c r="H37" s="113"/>
      <c r="I37" s="113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13" t="str">
        <f>IF(VLOOKUP(N35,$B$9:$D$12,3,FALSE)="","",VLOOKUP((VLOOKUP(N35,$B$9:$D$12,3,FALSE)),[1]Lég!$H$3:$J$30,3,FALSE))</f>
        <v>JEAN-RAIMBAULT</v>
      </c>
      <c r="P37" s="113"/>
      <c r="Q37" s="113"/>
      <c r="R37" s="113"/>
      <c r="S37" s="113"/>
      <c r="U37" s="109"/>
      <c r="V37" s="109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1"/>
      <c r="F38" s="81"/>
      <c r="G38" s="81"/>
      <c r="H38" s="81"/>
      <c r="I38" s="81"/>
      <c r="J38" s="82"/>
      <c r="K38" s="73"/>
      <c r="L38" s="73"/>
      <c r="M38" s="82"/>
      <c r="N38" s="81"/>
      <c r="O38" s="81"/>
      <c r="P38" s="81"/>
      <c r="Q38" s="81"/>
      <c r="R38" s="81"/>
      <c r="S38" s="81"/>
      <c r="U38" s="79"/>
      <c r="V38" s="79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83"/>
      <c r="C39" s="84"/>
      <c r="D39" s="84"/>
      <c r="E39" s="85"/>
      <c r="F39" s="85"/>
      <c r="G39" s="85"/>
      <c r="H39" s="85"/>
      <c r="I39" s="85"/>
      <c r="J39" s="86"/>
      <c r="K39" s="85"/>
      <c r="L39" s="85"/>
      <c r="M39" s="87"/>
      <c r="N39" s="88"/>
      <c r="O39" s="88"/>
      <c r="P39" s="88"/>
      <c r="Q39" s="89"/>
      <c r="R39" s="89"/>
      <c r="S39" s="89"/>
      <c r="T39" s="90"/>
      <c r="AB39" s="48"/>
      <c r="AC39" s="1"/>
      <c r="AD39" s="5"/>
      <c r="AE39" s="6"/>
      <c r="AF39" s="5"/>
      <c r="AG39" s="5"/>
    </row>
    <row r="40" spans="1:33" s="78" customFormat="1" ht="15.75" x14ac:dyDescent="0.2">
      <c r="A40" s="110">
        <v>4</v>
      </c>
      <c r="B40" s="114"/>
      <c r="C40" s="3"/>
      <c r="D40" s="115" t="s">
        <v>148</v>
      </c>
      <c r="E40" s="111" t="str">
        <f>IF(A40="","",VLOOKUP(A40,$B$9:$J$13,4,FALSE))</f>
        <v>Elisabeth Fortier</v>
      </c>
      <c r="F40" s="111"/>
      <c r="G40" s="111"/>
      <c r="H40" s="111"/>
      <c r="I40" s="112"/>
      <c r="J40" s="71" t="str">
        <f>IF(OR(K40="",L40=""),"",IF(K40&gt;L40,"V",IF(K40=L40,"","P")))</f>
        <v>V</v>
      </c>
      <c r="K40" s="72">
        <v>21</v>
      </c>
      <c r="L40" s="72">
        <v>15</v>
      </c>
      <c r="M40" s="71" t="str">
        <f>IF(OR(K40="",L40=""),"",IF(L40&gt;K40,"V",IF(K40=L40,"","P")))</f>
        <v>P</v>
      </c>
      <c r="N40" s="118" t="s">
        <v>149</v>
      </c>
      <c r="O40" s="111" t="str">
        <f>IF(W40="","",VLOOKUP(W40,$B$9:$J$13,4,FALSE))</f>
        <v>Sarah Beaulieu</v>
      </c>
      <c r="P40" s="111"/>
      <c r="Q40" s="111"/>
      <c r="R40" s="111"/>
      <c r="S40" s="112"/>
      <c r="T40" s="91"/>
      <c r="U40" s="109">
        <f>IF(OR(K40="",L40=""),"",(COUNTIF(J40:J42,"V")*3)+(COUNTIF(J40:J42,"P")*1)+(COUNTIF(J40:J42,"VS")*1))</f>
        <v>6</v>
      </c>
      <c r="V40" s="109">
        <f>IF(OR(K40="",L40=""),"",(COUNTIF(M40:M42,"V")*3)+(COUNTIF(M40:M42,"P")*1)+(COUNTIF(M40:M42,"VS")*1))</f>
        <v>2</v>
      </c>
      <c r="W40" s="110">
        <v>3</v>
      </c>
      <c r="AG40" s="77"/>
    </row>
    <row r="41" spans="1:33" s="78" customFormat="1" ht="15.75" x14ac:dyDescent="0.2">
      <c r="A41" s="110"/>
      <c r="B41" s="114"/>
      <c r="C41" s="3"/>
      <c r="D41" s="116"/>
      <c r="E41" s="111" t="str">
        <f>IF(A40="","",IF(VLOOKUP(A40,$B$9:$Q$13,11,FALSE)="","",VLOOKUP(A40,$B$9:$Q$13,11,FALSE)))</f>
        <v/>
      </c>
      <c r="F41" s="111"/>
      <c r="G41" s="111"/>
      <c r="H41" s="111"/>
      <c r="I41" s="112"/>
      <c r="J41" s="71" t="str">
        <f>IF(OR(K41="",L41=""),"",IF(K41&gt;L41,"V",IF(K41=L41,"","P")))</f>
        <v>V</v>
      </c>
      <c r="K41" s="72">
        <v>21</v>
      </c>
      <c r="L41" s="72">
        <v>14</v>
      </c>
      <c r="M41" s="71" t="str">
        <f>IF(OR(K41="",L41=""),"",IF(L41&gt;K41,"V",IF(K41=L41,"","P")))</f>
        <v>P</v>
      </c>
      <c r="N41" s="119"/>
      <c r="O41" s="111" t="str">
        <f>IF(W40="","",IF(VLOOKUP(W40,$B$9:$Q$13,11,FALSE)="","",VLOOKUP(W40,$B$9:$Q$13,11,FALSE)))</f>
        <v/>
      </c>
      <c r="P41" s="111"/>
      <c r="Q41" s="111"/>
      <c r="R41" s="111"/>
      <c r="S41" s="112"/>
      <c r="T41" s="91"/>
      <c r="U41" s="109"/>
      <c r="V41" s="109"/>
      <c r="W41" s="110"/>
      <c r="AG41" s="77"/>
    </row>
    <row r="42" spans="1:33" s="78" customFormat="1" ht="15.75" x14ac:dyDescent="0.2">
      <c r="A42" s="110"/>
      <c r="B42" s="114"/>
      <c r="C42" s="3"/>
      <c r="D42" s="117"/>
      <c r="E42" s="113" t="str">
        <f>IF(A40="","",VLOOKUP((VLOOKUP(A40,$B$9:$D$12,3,FALSE)),[1]Lég!$H$3:$J$30,3,FALSE))</f>
        <v xml:space="preserve">TANDEM </v>
      </c>
      <c r="F42" s="113"/>
      <c r="G42" s="113"/>
      <c r="H42" s="113"/>
      <c r="I42" s="113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0"/>
      <c r="O42" s="113" t="str">
        <f>IF(W40="","",VLOOKUP((VLOOKUP(W40,$B$9:$D$12,3,FALSE)),[1]Lég!$H$3:$J$30,3,FALSE))</f>
        <v>JEAN-RAIMBAULT</v>
      </c>
      <c r="P42" s="113"/>
      <c r="Q42" s="113"/>
      <c r="R42" s="113"/>
      <c r="S42" s="113"/>
      <c r="T42" s="91"/>
      <c r="U42" s="109"/>
      <c r="V42" s="109"/>
      <c r="W42" s="110"/>
      <c r="AG42" s="77"/>
    </row>
    <row r="43" spans="1:33" ht="17.25" customHeight="1" x14ac:dyDescent="0.2">
      <c r="A43" s="5"/>
      <c r="B43" s="92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93"/>
      <c r="AB43" s="48"/>
      <c r="AC43" s="1"/>
      <c r="AD43" s="5"/>
      <c r="AE43" s="6"/>
      <c r="AF43" s="5"/>
      <c r="AG43" s="5"/>
    </row>
    <row r="44" spans="1:33" s="78" customFormat="1" ht="15.75" x14ac:dyDescent="0.2">
      <c r="A44" s="110">
        <v>1</v>
      </c>
      <c r="B44" s="114"/>
      <c r="C44" s="3"/>
      <c r="D44" s="115" t="s">
        <v>150</v>
      </c>
      <c r="E44" s="111" t="str">
        <f>IF(A44="","",VLOOKUP(A44,$B$9:$J$13,4,FALSE))</f>
        <v>Alissia Breton</v>
      </c>
      <c r="F44" s="111"/>
      <c r="G44" s="111"/>
      <c r="H44" s="111"/>
      <c r="I44" s="112"/>
      <c r="J44" s="71" t="str">
        <f>IF(OR(K44="",L44=""),"",IF(K44&gt;L44,"V",IF(K44=L44,"","P")))</f>
        <v>V</v>
      </c>
      <c r="K44" s="72">
        <v>21</v>
      </c>
      <c r="L44" s="72">
        <v>3</v>
      </c>
      <c r="M44" s="71" t="str">
        <f>IF(OR(K44="",L44=""),"",IF(L44&gt;K44,"V",IF(K44=L44,"","P")))</f>
        <v>P</v>
      </c>
      <c r="N44" s="118" t="s">
        <v>151</v>
      </c>
      <c r="O44" s="111" t="str">
        <f>IF(W44="","",VLOOKUP(W44,$B$9:$J$13,4,FALSE))</f>
        <v>Eliana Ependa</v>
      </c>
      <c r="P44" s="111"/>
      <c r="Q44" s="111"/>
      <c r="R44" s="111"/>
      <c r="S44" s="112"/>
      <c r="T44" s="91"/>
      <c r="U44" s="109">
        <f>IF(OR(K44="",L44=""),"",(COUNTIF(J44:J46,"V")*3)+(COUNTIF(J44:J46,"P")*1)+(COUNTIF(J44:J46,"VS")*1))</f>
        <v>6</v>
      </c>
      <c r="V44" s="109">
        <f>IF(OR(K44="",L44=""),"",(COUNTIF(M44:M46,"V")*3)+(COUNTIF(M44:M46,"P")*1)+(COUNTIF(M44:M46,"VS")*1))</f>
        <v>2</v>
      </c>
      <c r="W44" s="110">
        <v>2</v>
      </c>
      <c r="AG44" s="77"/>
    </row>
    <row r="45" spans="1:33" s="78" customFormat="1" ht="15.75" x14ac:dyDescent="0.2">
      <c r="A45" s="110"/>
      <c r="B45" s="114"/>
      <c r="C45" s="3"/>
      <c r="D45" s="116"/>
      <c r="E45" s="111" t="str">
        <f>IF(A44="","",IF(VLOOKUP(A44,$B$9:$Q$13,11,FALSE)="","",VLOOKUP(A44,$B$9:$Q$13,11,FALSE)))</f>
        <v/>
      </c>
      <c r="F45" s="111"/>
      <c r="G45" s="111"/>
      <c r="H45" s="111"/>
      <c r="I45" s="112"/>
      <c r="J45" s="71" t="str">
        <f>IF(OR(K45="",L45=""),"",IF(K45&gt;L45,"V",IF(K45=L45,"","P")))</f>
        <v>V</v>
      </c>
      <c r="K45" s="72">
        <v>21</v>
      </c>
      <c r="L45" s="72">
        <v>6</v>
      </c>
      <c r="M45" s="71" t="str">
        <f>IF(OR(K45="",L45=""),"",IF(L45&gt;K45,"V",IF(K45=L45,"","P")))</f>
        <v>P</v>
      </c>
      <c r="N45" s="119"/>
      <c r="O45" s="111" t="str">
        <f>IF(W44="","",IF(VLOOKUP(W44,$B$9:$Q$13,11,FALSE)="","",VLOOKUP(W44,$B$9:$Q$13,11,FALSE)))</f>
        <v/>
      </c>
      <c r="P45" s="111"/>
      <c r="Q45" s="111"/>
      <c r="R45" s="111"/>
      <c r="S45" s="112"/>
      <c r="T45" s="91"/>
      <c r="U45" s="109"/>
      <c r="V45" s="109"/>
      <c r="W45" s="110"/>
      <c r="AG45" s="77"/>
    </row>
    <row r="46" spans="1:33" s="78" customFormat="1" ht="15.75" x14ac:dyDescent="0.2">
      <c r="A46" s="110"/>
      <c r="B46" s="114"/>
      <c r="C46" s="3"/>
      <c r="D46" s="117"/>
      <c r="E46" s="113" t="str">
        <f>IF(A44="","",VLOOKUP((VLOOKUP(A44,$B$9:$D$12,3,FALSE)),[1]Lég!$H$3:$J$30,3,FALSE))</f>
        <v>Du BOSQUET</v>
      </c>
      <c r="F46" s="113"/>
      <c r="G46" s="113"/>
      <c r="H46" s="113"/>
      <c r="I46" s="113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0"/>
      <c r="O46" s="113" t="str">
        <f>IF(W44="","",VLOOKUP((VLOOKUP(W44,$B$9:$D$13,3,FALSE)),[1]Lég!$H$3:$J$30,3,FALSE))</f>
        <v>JEAN-RAIMBAULT</v>
      </c>
      <c r="P46" s="113"/>
      <c r="Q46" s="113"/>
      <c r="R46" s="113"/>
      <c r="S46" s="113"/>
      <c r="T46" s="91"/>
      <c r="U46" s="109"/>
      <c r="V46" s="109"/>
      <c r="W46" s="110"/>
      <c r="AG46" s="77"/>
    </row>
    <row r="47" spans="1:33" s="78" customFormat="1" ht="12" thickBot="1" x14ac:dyDescent="0.25">
      <c r="A47" s="77"/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6"/>
      <c r="AG47" s="77"/>
    </row>
    <row r="48" spans="1:33" s="78" customFormat="1" ht="11.25" x14ac:dyDescent="0.2">
      <c r="A48" s="77"/>
      <c r="AG48" s="77"/>
    </row>
    <row r="49" spans="1:33" s="78" customFormat="1" ht="11.25" x14ac:dyDescent="0.2">
      <c r="A49" s="77"/>
      <c r="AG49" s="77"/>
    </row>
    <row r="50" spans="1:33" s="78" customFormat="1" ht="11.25" x14ac:dyDescent="0.2">
      <c r="A50" s="77"/>
      <c r="AG50" s="77"/>
    </row>
    <row r="51" spans="1:33" s="78" customFormat="1" ht="11.25" x14ac:dyDescent="0.2">
      <c r="A51" s="77"/>
      <c r="AG51" s="77"/>
    </row>
    <row r="52" spans="1:33" s="78" customFormat="1" ht="11.25" x14ac:dyDescent="0.2">
      <c r="A52" s="77"/>
      <c r="AG52" s="77"/>
    </row>
    <row r="53" spans="1:33" s="78" customFormat="1" ht="11.25" x14ac:dyDescent="0.2">
      <c r="A53" s="77"/>
      <c r="AG53" s="77"/>
    </row>
    <row r="54" spans="1:33" s="78" customFormat="1" ht="11.25" x14ac:dyDescent="0.2">
      <c r="A54" s="77"/>
      <c r="AG54" s="77"/>
    </row>
    <row r="55" spans="1:33" s="78" customFormat="1" ht="11.25" x14ac:dyDescent="0.2">
      <c r="A55" s="77"/>
      <c r="AG55" s="77"/>
    </row>
    <row r="56" spans="1:33" s="78" customFormat="1" ht="11.25" x14ac:dyDescent="0.2">
      <c r="A56" s="77"/>
      <c r="AG56" s="77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Lég</vt:lpstr>
      <vt:lpstr>D4</vt:lpstr>
      <vt:lpstr>'D4'!CM</vt:lpstr>
      <vt:lpstr>'D4'!TOURNOI</vt:lpstr>
      <vt:lpstr>'D4'!Zone_d_impression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2024-11-01T15:58:40Z</cp:lastPrinted>
  <dcterms:created xsi:type="dcterms:W3CDTF">2021-11-11T02:01:12Z</dcterms:created>
  <dcterms:modified xsi:type="dcterms:W3CDTF">2024-11-03T17:58:38Z</dcterms:modified>
</cp:coreProperties>
</file>