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"/>
    </mc:Choice>
  </mc:AlternateContent>
  <xr:revisionPtr revIDLastSave="0" documentId="13_ncr:1_{C9ABAD01-0A38-4751-8ED2-DD7F00749135}" xr6:coauthVersionLast="47" xr6:coauthVersionMax="47" xr10:uidLastSave="{00000000-0000-0000-0000-000000000000}"/>
  <bookViews>
    <workbookView xWindow="-120" yWindow="-120" windowWidth="20730" windowHeight="11040" tabRatio="691" activeTab="7" xr2:uid="{00000000-000D-0000-FFFF-FFFF00000000}"/>
  </bookViews>
  <sheets>
    <sheet name="Lég" sheetId="5" r:id="rId1"/>
    <sheet name="D3-1" sheetId="75" r:id="rId2"/>
    <sheet name="D3-2" sheetId="73" r:id="rId3"/>
    <sheet name="D3-3" sheetId="76" r:id="rId4"/>
    <sheet name="D3-4" sheetId="77" r:id="rId5"/>
    <sheet name="D3-5" sheetId="86" r:id="rId6"/>
    <sheet name="D3-6" sheetId="87" r:id="rId7"/>
    <sheet name="D3-7" sheetId="81" r:id="rId8"/>
  </sheets>
  <externalReferences>
    <externalReference r:id="rId9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 localSheetId="7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 localSheetId="7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 localSheetId="7">#REF!</definedName>
    <definedName name="BM_1">#REF!</definedName>
    <definedName name="BM_2" localSheetId="1">#REF!</definedName>
    <definedName name="BM_2" localSheetId="3">#REF!</definedName>
    <definedName name="BM_2" localSheetId="4">#REF!</definedName>
    <definedName name="BM_2" localSheetId="5">#REF!</definedName>
    <definedName name="BM_2" localSheetId="6">#REF!</definedName>
    <definedName name="BM_2" localSheetId="7">#REF!</definedName>
    <definedName name="BM_2">#REF!</definedName>
    <definedName name="CF_1" localSheetId="1">#REF!</definedName>
    <definedName name="CF_1" localSheetId="3">#REF!</definedName>
    <definedName name="CF_1" localSheetId="4">#REF!</definedName>
    <definedName name="CF_1" localSheetId="5">#REF!</definedName>
    <definedName name="CF_1" localSheetId="6">#REF!</definedName>
    <definedName name="CF_1" localSheetId="7">#REF!</definedName>
    <definedName name="CF_1">#REF!</definedName>
    <definedName name="CF_2" localSheetId="1">#REF!</definedName>
    <definedName name="CF_2" localSheetId="3">#REF!</definedName>
    <definedName name="CF_2" localSheetId="4">#REF!</definedName>
    <definedName name="CF_2" localSheetId="5">#REF!</definedName>
    <definedName name="CF_2" localSheetId="6">#REF!</definedName>
    <definedName name="CF_2" localSheetId="7">#REF!</definedName>
    <definedName name="CF_2">#REF!</definedName>
    <definedName name="CM" localSheetId="1">'D3-1'!$A$2</definedName>
    <definedName name="CM" localSheetId="2">'D3-2'!$A$2</definedName>
    <definedName name="CM" localSheetId="3">'D3-3'!$A$2</definedName>
    <definedName name="CM" localSheetId="4">'D3-4'!$A$2</definedName>
    <definedName name="CM" localSheetId="5">'D3-5'!$A$2</definedName>
    <definedName name="CM" localSheetId="6">'D3-6'!$A$2</definedName>
    <definedName name="CM" localSheetId="7">'D3-7'!$A$2</definedName>
    <definedName name="CM">#REF!</definedName>
    <definedName name="CM_1" localSheetId="1">#REF!</definedName>
    <definedName name="CM_1" localSheetId="3">#REF!</definedName>
    <definedName name="CM_1" localSheetId="4">#REF!</definedName>
    <definedName name="CM_1" localSheetId="5">#REF!</definedName>
    <definedName name="CM_1" localSheetId="6">#REF!</definedName>
    <definedName name="CM_1" localSheetId="7">#REF!</definedName>
    <definedName name="CM_1">#REF!</definedName>
    <definedName name="CM_2" localSheetId="1">#REF!</definedName>
    <definedName name="CM_2" localSheetId="3">#REF!</definedName>
    <definedName name="CM_2" localSheetId="4">#REF!</definedName>
    <definedName name="CM_2" localSheetId="5">#REF!</definedName>
    <definedName name="CM_2" localSheetId="6">#REF!</definedName>
    <definedName name="CM_2" localSheetId="7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 localSheetId="6">#REF!</definedName>
    <definedName name="droite" localSheetId="7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 localSheetId="6">#REF!</definedName>
    <definedName name="gauche" localSheetId="7">#REF!</definedName>
    <definedName name="gauche">#REF!</definedName>
    <definedName name="JDF" localSheetId="5">#REF!</definedName>
    <definedName name="JDF" localSheetId="6">#REF!</definedName>
    <definedName name="JDF" localSheetId="7">#REF!</definedName>
    <definedName name="JDF">#REF!</definedName>
    <definedName name="JF_1" localSheetId="1">#REF!</definedName>
    <definedName name="JF_1" localSheetId="3">#REF!</definedName>
    <definedName name="JF_1" localSheetId="4">#REF!</definedName>
    <definedName name="JF_1" localSheetId="5">#REF!</definedName>
    <definedName name="JF_1" localSheetId="6">#REF!</definedName>
    <definedName name="JF_1" localSheetId="7">#REF!</definedName>
    <definedName name="JF_1">#REF!</definedName>
    <definedName name="JF_2" localSheetId="1">#REF!</definedName>
    <definedName name="JF_2" localSheetId="3">#REF!</definedName>
    <definedName name="JF_2" localSheetId="4">#REF!</definedName>
    <definedName name="JF_2" localSheetId="5">#REF!</definedName>
    <definedName name="JF_2" localSheetId="6">#REF!</definedName>
    <definedName name="JF_2" localSheetId="7">#REF!</definedName>
    <definedName name="JF_2">#REF!</definedName>
    <definedName name="JM_1" localSheetId="1">#REF!</definedName>
    <definedName name="JM_1" localSheetId="3">#REF!</definedName>
    <definedName name="JM_1" localSheetId="4">#REF!</definedName>
    <definedName name="JM_1" localSheetId="5">#REF!</definedName>
    <definedName name="JM_1" localSheetId="6">#REF!</definedName>
    <definedName name="JM_1" localSheetId="7">#REF!</definedName>
    <definedName name="JM_1">#REF!</definedName>
    <definedName name="JM_2" localSheetId="1">#REF!</definedName>
    <definedName name="JM_2" localSheetId="3">#REF!</definedName>
    <definedName name="JM_2" localSheetId="4">#REF!</definedName>
    <definedName name="JM_2" localSheetId="5">#REF!</definedName>
    <definedName name="JM_2" localSheetId="6">#REF!</definedName>
    <definedName name="JM_2" localSheetId="7">#REF!</definedName>
    <definedName name="JM_2">#REF!</definedName>
    <definedName name="NOM_BF1" localSheetId="1">#REF!</definedName>
    <definedName name="NOM_BF1" localSheetId="3">#REF!</definedName>
    <definedName name="NOM_BF1" localSheetId="4">#REF!</definedName>
    <definedName name="NOM_BF1" localSheetId="5">#REF!</definedName>
    <definedName name="NOM_BF1" localSheetId="6">#REF!</definedName>
    <definedName name="NOM_BF1" localSheetId="7">#REF!</definedName>
    <definedName name="NOM_BF1">#REF!</definedName>
    <definedName name="NOM_BF2" localSheetId="1">#REF!</definedName>
    <definedName name="NOM_BF2" localSheetId="3">#REF!</definedName>
    <definedName name="NOM_BF2" localSheetId="4">#REF!</definedName>
    <definedName name="NOM_BF2" localSheetId="5">#REF!</definedName>
    <definedName name="NOM_BF2" localSheetId="6">#REF!</definedName>
    <definedName name="NOM_BF2" localSheetId="7">#REF!</definedName>
    <definedName name="NOM_BF2">#REF!</definedName>
    <definedName name="NOM_BM1" localSheetId="1">#REF!</definedName>
    <definedName name="NOM_BM1" localSheetId="3">#REF!</definedName>
    <definedName name="NOM_BM1" localSheetId="4">#REF!</definedName>
    <definedName name="NOM_BM1" localSheetId="5">#REF!</definedName>
    <definedName name="NOM_BM1" localSheetId="6">#REF!</definedName>
    <definedName name="NOM_BM1" localSheetId="7">#REF!</definedName>
    <definedName name="NOM_BM1">#REF!</definedName>
    <definedName name="NOM_BM2" localSheetId="1">#REF!</definedName>
    <definedName name="NOM_BM2" localSheetId="3">#REF!</definedName>
    <definedName name="NOM_BM2" localSheetId="4">#REF!</definedName>
    <definedName name="NOM_BM2" localSheetId="5">#REF!</definedName>
    <definedName name="NOM_BM2" localSheetId="6">#REF!</definedName>
    <definedName name="NOM_BM2" localSheetId="7">#REF!</definedName>
    <definedName name="NOM_BM2">#REF!</definedName>
    <definedName name="NOM_CF1" localSheetId="1">#REF!</definedName>
    <definedName name="NOM_CF1" localSheetId="3">#REF!</definedName>
    <definedName name="NOM_CF1" localSheetId="4">#REF!</definedName>
    <definedName name="NOM_CF1" localSheetId="5">#REF!</definedName>
    <definedName name="NOM_CF1" localSheetId="6">#REF!</definedName>
    <definedName name="NOM_CF1" localSheetId="7">#REF!</definedName>
    <definedName name="NOM_CF1">#REF!</definedName>
    <definedName name="NOM_CF2" localSheetId="1">#REF!</definedName>
    <definedName name="NOM_CF2" localSheetId="3">#REF!</definedName>
    <definedName name="NOM_CF2" localSheetId="4">#REF!</definedName>
    <definedName name="NOM_CF2" localSheetId="5">#REF!</definedName>
    <definedName name="NOM_CF2" localSheetId="6">#REF!</definedName>
    <definedName name="NOM_CF2" localSheetId="7">#REF!</definedName>
    <definedName name="NOM_CF2">#REF!</definedName>
    <definedName name="NOM_CM1" localSheetId="1">#REF!</definedName>
    <definedName name="NOM_CM1" localSheetId="3">#REF!</definedName>
    <definedName name="NOM_CM1" localSheetId="4">#REF!</definedName>
    <definedName name="NOM_CM1" localSheetId="5">#REF!</definedName>
    <definedName name="NOM_CM1" localSheetId="6">#REF!</definedName>
    <definedName name="NOM_CM1" localSheetId="7">#REF!</definedName>
    <definedName name="NOM_CM1">#REF!</definedName>
    <definedName name="NOM_CM2" localSheetId="1">#REF!</definedName>
    <definedName name="NOM_CM2" localSheetId="3">#REF!</definedName>
    <definedName name="NOM_CM2" localSheetId="4">#REF!</definedName>
    <definedName name="NOM_CM2" localSheetId="5">#REF!</definedName>
    <definedName name="NOM_CM2" localSheetId="6">#REF!</definedName>
    <definedName name="NOM_CM2" localSheetId="7">#REF!</definedName>
    <definedName name="NOM_CM2">#REF!</definedName>
    <definedName name="NOM_JF1" localSheetId="1">#REF!</definedName>
    <definedName name="NOM_JF1" localSheetId="3">#REF!</definedName>
    <definedName name="NOM_JF1" localSheetId="4">#REF!</definedName>
    <definedName name="NOM_JF1" localSheetId="5">#REF!</definedName>
    <definedName name="NOM_JF1" localSheetId="6">#REF!</definedName>
    <definedName name="NOM_JF1" localSheetId="7">#REF!</definedName>
    <definedName name="NOM_JF1">#REF!</definedName>
    <definedName name="NOM_JF2" localSheetId="1">#REF!</definedName>
    <definedName name="NOM_JF2" localSheetId="3">#REF!</definedName>
    <definedName name="NOM_JF2" localSheetId="4">#REF!</definedName>
    <definedName name="NOM_JF2" localSheetId="5">#REF!</definedName>
    <definedName name="NOM_JF2" localSheetId="6">#REF!</definedName>
    <definedName name="NOM_JF2" localSheetId="7">#REF!</definedName>
    <definedName name="NOM_JF2">#REF!</definedName>
    <definedName name="NOM_JM1" localSheetId="1">#REF!</definedName>
    <definedName name="NOM_JM1" localSheetId="3">#REF!</definedName>
    <definedName name="NOM_JM1" localSheetId="4">#REF!</definedName>
    <definedName name="NOM_JM1" localSheetId="5">#REF!</definedName>
    <definedName name="NOM_JM1" localSheetId="6">#REF!</definedName>
    <definedName name="NOM_JM1" localSheetId="7">#REF!</definedName>
    <definedName name="NOM_JM1">#REF!</definedName>
    <definedName name="NOM_JM2" localSheetId="1">#REF!</definedName>
    <definedName name="NOM_JM2" localSheetId="3">#REF!</definedName>
    <definedName name="NOM_JM2" localSheetId="4">#REF!</definedName>
    <definedName name="NOM_JM2" localSheetId="5">#REF!</definedName>
    <definedName name="NOM_JM2" localSheetId="6">#REF!</definedName>
    <definedName name="NOM_JM2" localSheetId="7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 localSheetId="6">#REF!</definedName>
    <definedName name="titre" localSheetId="7">#REF!</definedName>
    <definedName name="Titre">#REF!</definedName>
    <definedName name="TOURNOI" localSheetId="1">'D3-1'!$A$2</definedName>
    <definedName name="TOURNOI" localSheetId="2">'D3-2'!$A$2</definedName>
    <definedName name="TOURNOI" localSheetId="3">'D3-3'!$A$2</definedName>
    <definedName name="TOURNOI" localSheetId="4">'D3-4'!$A$2</definedName>
    <definedName name="TOURNOI" localSheetId="5">'D3-5'!$A$2</definedName>
    <definedName name="TOURNOI" localSheetId="6">'D3-6'!$A$2</definedName>
    <definedName name="TOURNOI" localSheetId="7">'D3-7'!$A$2</definedName>
    <definedName name="TOURNOI">#REF!</definedName>
    <definedName name="_xlnm.Print_Area" localSheetId="1">'D3-1'!$B$1:$T$55</definedName>
    <definedName name="_xlnm.Print_Area" localSheetId="2">'D3-2'!$B$1:$T$55</definedName>
    <definedName name="_xlnm.Print_Area" localSheetId="3">'D3-3'!$B$1:$T$55</definedName>
    <definedName name="_xlnm.Print_Area" localSheetId="4">'D3-4'!$B$1:$T$55</definedName>
    <definedName name="_xlnm.Print_Area" localSheetId="5">'D3-5'!$B$1:$T$47</definedName>
    <definedName name="_xlnm.Print_Area" localSheetId="6">'D3-6'!$B$1:$T$47</definedName>
    <definedName name="_xlnm.Print_Area" localSheetId="7">'D3-7'!$B$1:$T$47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87" l="1"/>
  <c r="M46" i="87"/>
  <c r="J46" i="87"/>
  <c r="E46" i="87"/>
  <c r="O45" i="87"/>
  <c r="M45" i="87"/>
  <c r="J45" i="87"/>
  <c r="E45" i="87"/>
  <c r="V44" i="87"/>
  <c r="U44" i="87"/>
  <c r="O44" i="87"/>
  <c r="M44" i="87"/>
  <c r="J44" i="87"/>
  <c r="E44" i="87"/>
  <c r="O42" i="87"/>
  <c r="M42" i="87"/>
  <c r="J42" i="87"/>
  <c r="E42" i="87"/>
  <c r="O41" i="87"/>
  <c r="M41" i="87"/>
  <c r="J41" i="87"/>
  <c r="E41" i="87"/>
  <c r="V40" i="87"/>
  <c r="U40" i="87"/>
  <c r="O40" i="87"/>
  <c r="M40" i="87"/>
  <c r="J40" i="87"/>
  <c r="E40" i="87"/>
  <c r="O37" i="87"/>
  <c r="M37" i="87"/>
  <c r="J37" i="87"/>
  <c r="E37" i="87"/>
  <c r="O36" i="87"/>
  <c r="M36" i="87"/>
  <c r="J36" i="87"/>
  <c r="E36" i="87"/>
  <c r="V35" i="87"/>
  <c r="U35" i="87"/>
  <c r="O35" i="87"/>
  <c r="M35" i="87"/>
  <c r="J35" i="87"/>
  <c r="E35" i="87"/>
  <c r="O33" i="87"/>
  <c r="M33" i="87"/>
  <c r="J33" i="87"/>
  <c r="E33" i="87"/>
  <c r="O32" i="87"/>
  <c r="M32" i="87"/>
  <c r="J32" i="87"/>
  <c r="E32" i="87"/>
  <c r="V31" i="87"/>
  <c r="U31" i="87"/>
  <c r="O31" i="87"/>
  <c r="M31" i="87"/>
  <c r="J31" i="87"/>
  <c r="E31" i="87"/>
  <c r="O29" i="87"/>
  <c r="M29" i="87"/>
  <c r="J29" i="87"/>
  <c r="E29" i="87"/>
  <c r="O28" i="87"/>
  <c r="M28" i="87"/>
  <c r="J28" i="87"/>
  <c r="E28" i="87"/>
  <c r="V27" i="87"/>
  <c r="U27" i="87"/>
  <c r="O27" i="87"/>
  <c r="M27" i="87"/>
  <c r="J27" i="87"/>
  <c r="E27" i="87"/>
  <c r="O25" i="87"/>
  <c r="M25" i="87"/>
  <c r="J25" i="87"/>
  <c r="E25" i="87"/>
  <c r="O24" i="87"/>
  <c r="M24" i="87"/>
  <c r="J24" i="87"/>
  <c r="E24" i="87"/>
  <c r="V23" i="87"/>
  <c r="U23" i="87"/>
  <c r="O23" i="87"/>
  <c r="M23" i="87"/>
  <c r="J23" i="87"/>
  <c r="E23" i="87"/>
  <c r="O21" i="87"/>
  <c r="M21" i="87"/>
  <c r="J21" i="87"/>
  <c r="E21" i="87"/>
  <c r="O20" i="87"/>
  <c r="M20" i="87"/>
  <c r="J20" i="87"/>
  <c r="E20" i="87"/>
  <c r="V19" i="87"/>
  <c r="U19" i="87"/>
  <c r="O19" i="87"/>
  <c r="M19" i="87"/>
  <c r="J19" i="87"/>
  <c r="E19" i="87"/>
  <c r="O17" i="87"/>
  <c r="M17" i="87"/>
  <c r="J17" i="87"/>
  <c r="E17" i="87"/>
  <c r="O16" i="87"/>
  <c r="M16" i="87"/>
  <c r="J16" i="87"/>
  <c r="E16" i="87"/>
  <c r="V15" i="87"/>
  <c r="U15" i="87"/>
  <c r="O15" i="87"/>
  <c r="M15" i="87"/>
  <c r="J15" i="87"/>
  <c r="E15" i="87"/>
  <c r="S12" i="87"/>
  <c r="S11" i="87"/>
  <c r="S10" i="87"/>
  <c r="S9" i="87"/>
  <c r="B2" i="87"/>
  <c r="A12" i="87" s="1"/>
  <c r="O46" i="86"/>
  <c r="M46" i="86"/>
  <c r="J46" i="86"/>
  <c r="E46" i="86"/>
  <c r="O45" i="86"/>
  <c r="M45" i="86"/>
  <c r="J45" i="86"/>
  <c r="E45" i="86"/>
  <c r="V44" i="86"/>
  <c r="U44" i="86"/>
  <c r="O44" i="86"/>
  <c r="M44" i="86"/>
  <c r="J44" i="86"/>
  <c r="E44" i="86"/>
  <c r="O42" i="86"/>
  <c r="M42" i="86"/>
  <c r="J42" i="86"/>
  <c r="E42" i="86"/>
  <c r="O41" i="86"/>
  <c r="M41" i="86"/>
  <c r="J41" i="86"/>
  <c r="E41" i="86"/>
  <c r="V40" i="86"/>
  <c r="U40" i="86"/>
  <c r="O40" i="86"/>
  <c r="M40" i="86"/>
  <c r="J40" i="86"/>
  <c r="E40" i="86"/>
  <c r="O37" i="86"/>
  <c r="M37" i="86"/>
  <c r="J37" i="86"/>
  <c r="E37" i="86"/>
  <c r="O36" i="86"/>
  <c r="M36" i="86"/>
  <c r="J36" i="86"/>
  <c r="E36" i="86"/>
  <c r="V35" i="86"/>
  <c r="U35" i="86"/>
  <c r="O35" i="86"/>
  <c r="M35" i="86"/>
  <c r="J35" i="86"/>
  <c r="E35" i="86"/>
  <c r="O33" i="86"/>
  <c r="M33" i="86"/>
  <c r="J33" i="86"/>
  <c r="E33" i="86"/>
  <c r="O32" i="86"/>
  <c r="M32" i="86"/>
  <c r="J32" i="86"/>
  <c r="E32" i="86"/>
  <c r="V31" i="86"/>
  <c r="U31" i="86"/>
  <c r="O31" i="86"/>
  <c r="M31" i="86"/>
  <c r="J31" i="86"/>
  <c r="E31" i="86"/>
  <c r="O29" i="86"/>
  <c r="M29" i="86"/>
  <c r="J29" i="86"/>
  <c r="E29" i="86"/>
  <c r="O28" i="86"/>
  <c r="M28" i="86"/>
  <c r="J28" i="86"/>
  <c r="E28" i="86"/>
  <c r="V27" i="86"/>
  <c r="U27" i="86"/>
  <c r="O27" i="86"/>
  <c r="M27" i="86"/>
  <c r="J27" i="86"/>
  <c r="E27" i="86"/>
  <c r="O25" i="86"/>
  <c r="M25" i="86"/>
  <c r="J25" i="86"/>
  <c r="E25" i="86"/>
  <c r="O24" i="86"/>
  <c r="M24" i="86"/>
  <c r="J24" i="86"/>
  <c r="E24" i="86"/>
  <c r="V23" i="86"/>
  <c r="U23" i="86"/>
  <c r="O23" i="86"/>
  <c r="M23" i="86"/>
  <c r="J23" i="86"/>
  <c r="E23" i="86"/>
  <c r="O21" i="86"/>
  <c r="M21" i="86"/>
  <c r="J21" i="86"/>
  <c r="E21" i="86"/>
  <c r="O20" i="86"/>
  <c r="M20" i="86"/>
  <c r="J20" i="86"/>
  <c r="E20" i="86"/>
  <c r="V19" i="86"/>
  <c r="U19" i="86"/>
  <c r="O19" i="86"/>
  <c r="M19" i="86"/>
  <c r="J19" i="86"/>
  <c r="E19" i="86"/>
  <c r="O17" i="86"/>
  <c r="M17" i="86"/>
  <c r="J17" i="86"/>
  <c r="E17" i="86"/>
  <c r="O16" i="86"/>
  <c r="M16" i="86"/>
  <c r="J16" i="86"/>
  <c r="E16" i="86"/>
  <c r="V15" i="86"/>
  <c r="U15" i="86"/>
  <c r="O15" i="86"/>
  <c r="M15" i="86"/>
  <c r="J15" i="86"/>
  <c r="E15" i="86"/>
  <c r="S12" i="86"/>
  <c r="S11" i="86"/>
  <c r="S10" i="86"/>
  <c r="S9" i="86"/>
  <c r="B2" i="86"/>
  <c r="A12" i="86" s="1"/>
  <c r="O19" i="76"/>
  <c r="O23" i="76"/>
  <c r="O27" i="76"/>
  <c r="O31" i="76"/>
  <c r="O35" i="76"/>
  <c r="O39" i="76"/>
  <c r="O43" i="76"/>
  <c r="O47" i="76"/>
  <c r="O51" i="76"/>
  <c r="O55" i="76"/>
  <c r="O55" i="77"/>
  <c r="O51" i="77"/>
  <c r="O47" i="77"/>
  <c r="O43" i="77"/>
  <c r="O39" i="77"/>
  <c r="O35" i="77"/>
  <c r="O31" i="77"/>
  <c r="O27" i="77"/>
  <c r="O23" i="77"/>
  <c r="O19" i="77"/>
  <c r="O17" i="81"/>
  <c r="O21" i="81"/>
  <c r="O25" i="81"/>
  <c r="O29" i="81"/>
  <c r="O33" i="81"/>
  <c r="O37" i="81"/>
  <c r="O46" i="81"/>
  <c r="O42" i="81"/>
  <c r="E46" i="81"/>
  <c r="E42" i="81"/>
  <c r="E37" i="81"/>
  <c r="E33" i="81"/>
  <c r="E29" i="81"/>
  <c r="E25" i="81"/>
  <c r="E21" i="81"/>
  <c r="E17" i="81"/>
  <c r="E55" i="77"/>
  <c r="E51" i="77"/>
  <c r="E47" i="77"/>
  <c r="E43" i="77"/>
  <c r="E39" i="77"/>
  <c r="E35" i="77"/>
  <c r="E31" i="77"/>
  <c r="E27" i="77"/>
  <c r="E23" i="77"/>
  <c r="E19" i="77"/>
  <c r="E55" i="76"/>
  <c r="E51" i="76"/>
  <c r="E47" i="76"/>
  <c r="E43" i="76"/>
  <c r="E39" i="76"/>
  <c r="E35" i="76"/>
  <c r="E31" i="76"/>
  <c r="E27" i="76"/>
  <c r="E23" i="76"/>
  <c r="E19" i="76"/>
  <c r="E55" i="73"/>
  <c r="E51" i="73"/>
  <c r="E47" i="73"/>
  <c r="E43" i="73"/>
  <c r="E39" i="73"/>
  <c r="E35" i="73"/>
  <c r="E31" i="73"/>
  <c r="E27" i="73"/>
  <c r="E23" i="73"/>
  <c r="E19" i="73"/>
  <c r="E55" i="75"/>
  <c r="E51" i="75"/>
  <c r="E47" i="75"/>
  <c r="E43" i="75"/>
  <c r="E39" i="75"/>
  <c r="E35" i="75"/>
  <c r="E31" i="75"/>
  <c r="E27" i="75"/>
  <c r="E23" i="75"/>
  <c r="E19" i="75"/>
  <c r="A9" i="87" l="1"/>
  <c r="A9" i="86"/>
  <c r="A10" i="87"/>
  <c r="A10" i="86"/>
  <c r="A11" i="87"/>
  <c r="A11" i="86"/>
  <c r="M46" i="81"/>
  <c r="J46" i="81"/>
  <c r="O45" i="81"/>
  <c r="M45" i="81"/>
  <c r="J45" i="81"/>
  <c r="E45" i="81"/>
  <c r="V44" i="81"/>
  <c r="U44" i="81"/>
  <c r="O44" i="81"/>
  <c r="M44" i="81"/>
  <c r="J44" i="81"/>
  <c r="E44" i="81"/>
  <c r="M42" i="81"/>
  <c r="J42" i="81"/>
  <c r="O41" i="81"/>
  <c r="M41" i="81"/>
  <c r="J41" i="81"/>
  <c r="E41" i="81"/>
  <c r="V40" i="81"/>
  <c r="U40" i="81"/>
  <c r="O40" i="81"/>
  <c r="M40" i="81"/>
  <c r="J40" i="81"/>
  <c r="E40" i="81"/>
  <c r="M37" i="81"/>
  <c r="J37" i="81"/>
  <c r="O36" i="81"/>
  <c r="M36" i="81"/>
  <c r="J36" i="81"/>
  <c r="E36" i="81"/>
  <c r="V35" i="81"/>
  <c r="U35" i="81"/>
  <c r="O35" i="81"/>
  <c r="M35" i="81"/>
  <c r="J35" i="81"/>
  <c r="E35" i="81"/>
  <c r="M33" i="81"/>
  <c r="J33" i="81"/>
  <c r="O32" i="81"/>
  <c r="M32" i="81"/>
  <c r="J32" i="81"/>
  <c r="E32" i="81"/>
  <c r="V31" i="81"/>
  <c r="U31" i="81"/>
  <c r="O31" i="81"/>
  <c r="M31" i="81"/>
  <c r="J31" i="81"/>
  <c r="E31" i="81"/>
  <c r="M29" i="81"/>
  <c r="J29" i="81"/>
  <c r="O28" i="81"/>
  <c r="M28" i="81"/>
  <c r="J28" i="81"/>
  <c r="E28" i="81"/>
  <c r="V27" i="81"/>
  <c r="U27" i="81"/>
  <c r="O27" i="81"/>
  <c r="M27" i="81"/>
  <c r="J27" i="81"/>
  <c r="E27" i="81"/>
  <c r="M25" i="81"/>
  <c r="J25" i="81"/>
  <c r="O24" i="81"/>
  <c r="M24" i="81"/>
  <c r="J24" i="81"/>
  <c r="E24" i="81"/>
  <c r="V23" i="81"/>
  <c r="U23" i="81"/>
  <c r="O23" i="81"/>
  <c r="M23" i="81"/>
  <c r="J23" i="81"/>
  <c r="E23" i="81"/>
  <c r="M21" i="81"/>
  <c r="J21" i="81"/>
  <c r="O20" i="81"/>
  <c r="M20" i="81"/>
  <c r="J20" i="81"/>
  <c r="E20" i="81"/>
  <c r="V19" i="81"/>
  <c r="U19" i="81"/>
  <c r="O19" i="81"/>
  <c r="M19" i="81"/>
  <c r="J19" i="81"/>
  <c r="E19" i="81"/>
  <c r="M17" i="81"/>
  <c r="J17" i="81"/>
  <c r="O16" i="81"/>
  <c r="M16" i="81"/>
  <c r="J16" i="81"/>
  <c r="E16" i="81"/>
  <c r="V15" i="81"/>
  <c r="U15" i="81"/>
  <c r="O15" i="81"/>
  <c r="M15" i="81"/>
  <c r="J15" i="81"/>
  <c r="E15" i="81"/>
  <c r="S12" i="81"/>
  <c r="S11" i="81"/>
  <c r="S10" i="81"/>
  <c r="S9" i="81"/>
  <c r="B2" i="81"/>
  <c r="A12" i="81" s="1"/>
  <c r="M55" i="77"/>
  <c r="J55" i="77"/>
  <c r="O54" i="77"/>
  <c r="M54" i="77"/>
  <c r="J54" i="77"/>
  <c r="E54" i="77"/>
  <c r="V53" i="77"/>
  <c r="U53" i="77"/>
  <c r="O53" i="77"/>
  <c r="M53" i="77"/>
  <c r="J53" i="77"/>
  <c r="E53" i="77"/>
  <c r="M51" i="77"/>
  <c r="J51" i="77"/>
  <c r="O50" i="77"/>
  <c r="M50" i="77"/>
  <c r="J50" i="77"/>
  <c r="E50" i="77"/>
  <c r="V49" i="77"/>
  <c r="U49" i="77"/>
  <c r="O49" i="77"/>
  <c r="M49" i="77"/>
  <c r="J49" i="77"/>
  <c r="E49" i="77"/>
  <c r="M47" i="77"/>
  <c r="J47" i="77"/>
  <c r="O46" i="77"/>
  <c r="M46" i="77"/>
  <c r="J46" i="77"/>
  <c r="E46" i="77"/>
  <c r="V45" i="77"/>
  <c r="U45" i="77"/>
  <c r="O45" i="77"/>
  <c r="M45" i="77"/>
  <c r="J45" i="77"/>
  <c r="E45" i="77"/>
  <c r="M43" i="77"/>
  <c r="J43" i="77"/>
  <c r="O42" i="77"/>
  <c r="M42" i="77"/>
  <c r="J42" i="77"/>
  <c r="E42" i="77"/>
  <c r="V41" i="77"/>
  <c r="U41" i="77"/>
  <c r="O41" i="77"/>
  <c r="M41" i="77"/>
  <c r="J41" i="77"/>
  <c r="E41" i="77"/>
  <c r="M39" i="77"/>
  <c r="J39" i="77"/>
  <c r="O38" i="77"/>
  <c r="M38" i="77"/>
  <c r="J38" i="77"/>
  <c r="E38" i="77"/>
  <c r="V37" i="77"/>
  <c r="U37" i="77"/>
  <c r="O37" i="77"/>
  <c r="M37" i="77"/>
  <c r="J37" i="77"/>
  <c r="E37" i="77"/>
  <c r="M35" i="77"/>
  <c r="J35" i="77"/>
  <c r="O34" i="77"/>
  <c r="M34" i="77"/>
  <c r="J34" i="77"/>
  <c r="E34" i="77"/>
  <c r="V33" i="77"/>
  <c r="U33" i="77"/>
  <c r="O33" i="77"/>
  <c r="M33" i="77"/>
  <c r="J33" i="77"/>
  <c r="E33" i="77"/>
  <c r="M31" i="77"/>
  <c r="J31" i="77"/>
  <c r="O30" i="77"/>
  <c r="M30" i="77"/>
  <c r="J30" i="77"/>
  <c r="E30" i="77"/>
  <c r="V29" i="77"/>
  <c r="U29" i="77"/>
  <c r="O29" i="77"/>
  <c r="M29" i="77"/>
  <c r="J29" i="77"/>
  <c r="E29" i="77"/>
  <c r="M27" i="77"/>
  <c r="J27" i="77"/>
  <c r="O26" i="77"/>
  <c r="M26" i="77"/>
  <c r="J26" i="77"/>
  <c r="E26" i="77"/>
  <c r="V25" i="77"/>
  <c r="U25" i="77"/>
  <c r="O25" i="77"/>
  <c r="M25" i="77"/>
  <c r="J25" i="77"/>
  <c r="E25" i="77"/>
  <c r="M23" i="77"/>
  <c r="J23" i="77"/>
  <c r="O22" i="77"/>
  <c r="M22" i="77"/>
  <c r="J22" i="77"/>
  <c r="E22" i="77"/>
  <c r="V21" i="77"/>
  <c r="U21" i="77"/>
  <c r="O21" i="77"/>
  <c r="M21" i="77"/>
  <c r="J21" i="77"/>
  <c r="E21" i="77"/>
  <c r="M19" i="77"/>
  <c r="J19" i="77"/>
  <c r="O18" i="77"/>
  <c r="M18" i="77"/>
  <c r="J18" i="77"/>
  <c r="E18" i="77"/>
  <c r="V17" i="77"/>
  <c r="U17" i="77"/>
  <c r="O17" i="77"/>
  <c r="M17" i="77"/>
  <c r="J17" i="77"/>
  <c r="E17" i="77"/>
  <c r="S13" i="77"/>
  <c r="S12" i="77"/>
  <c r="S11" i="77"/>
  <c r="S10" i="77"/>
  <c r="S9" i="77"/>
  <c r="B2" i="77"/>
  <c r="A11" i="77" s="1"/>
  <c r="M55" i="76"/>
  <c r="J55" i="76"/>
  <c r="O54" i="76"/>
  <c r="M54" i="76"/>
  <c r="J54" i="76"/>
  <c r="E54" i="76"/>
  <c r="V53" i="76"/>
  <c r="U53" i="76"/>
  <c r="O53" i="76"/>
  <c r="M53" i="76"/>
  <c r="J53" i="76"/>
  <c r="E53" i="76"/>
  <c r="M51" i="76"/>
  <c r="J51" i="76"/>
  <c r="O50" i="76"/>
  <c r="M50" i="76"/>
  <c r="J50" i="76"/>
  <c r="E50" i="76"/>
  <c r="V49" i="76"/>
  <c r="U49" i="76"/>
  <c r="O49" i="76"/>
  <c r="M49" i="76"/>
  <c r="J49" i="76"/>
  <c r="E49" i="76"/>
  <c r="M47" i="76"/>
  <c r="J47" i="76"/>
  <c r="O46" i="76"/>
  <c r="M46" i="76"/>
  <c r="J46" i="76"/>
  <c r="E46" i="76"/>
  <c r="V45" i="76"/>
  <c r="U45" i="76"/>
  <c r="O45" i="76"/>
  <c r="M45" i="76"/>
  <c r="J45" i="76"/>
  <c r="E45" i="76"/>
  <c r="M43" i="76"/>
  <c r="J43" i="76"/>
  <c r="O42" i="76"/>
  <c r="M42" i="76"/>
  <c r="J42" i="76"/>
  <c r="E42" i="76"/>
  <c r="V41" i="76"/>
  <c r="U41" i="76"/>
  <c r="O41" i="76"/>
  <c r="M41" i="76"/>
  <c r="J41" i="76"/>
  <c r="E41" i="76"/>
  <c r="M39" i="76"/>
  <c r="J39" i="76"/>
  <c r="O38" i="76"/>
  <c r="M38" i="76"/>
  <c r="J38" i="76"/>
  <c r="E38" i="76"/>
  <c r="V37" i="76"/>
  <c r="U37" i="76"/>
  <c r="O37" i="76"/>
  <c r="M37" i="76"/>
  <c r="J37" i="76"/>
  <c r="E37" i="76"/>
  <c r="M35" i="76"/>
  <c r="J35" i="76"/>
  <c r="O34" i="76"/>
  <c r="M34" i="76"/>
  <c r="J34" i="76"/>
  <c r="E34" i="76"/>
  <c r="V33" i="76"/>
  <c r="U33" i="76"/>
  <c r="O33" i="76"/>
  <c r="M33" i="76"/>
  <c r="J33" i="76"/>
  <c r="E33" i="76"/>
  <c r="M31" i="76"/>
  <c r="J31" i="76"/>
  <c r="O30" i="76"/>
  <c r="M30" i="76"/>
  <c r="J30" i="76"/>
  <c r="E30" i="76"/>
  <c r="V29" i="76"/>
  <c r="U29" i="76"/>
  <c r="O29" i="76"/>
  <c r="M29" i="76"/>
  <c r="J29" i="76"/>
  <c r="E29" i="76"/>
  <c r="M27" i="76"/>
  <c r="J27" i="76"/>
  <c r="O26" i="76"/>
  <c r="M26" i="76"/>
  <c r="J26" i="76"/>
  <c r="E26" i="76"/>
  <c r="V25" i="76"/>
  <c r="U25" i="76"/>
  <c r="O25" i="76"/>
  <c r="M25" i="76"/>
  <c r="J25" i="76"/>
  <c r="E25" i="76"/>
  <c r="M23" i="76"/>
  <c r="J23" i="76"/>
  <c r="O22" i="76"/>
  <c r="M22" i="76"/>
  <c r="J22" i="76"/>
  <c r="E22" i="76"/>
  <c r="V21" i="76"/>
  <c r="U21" i="76"/>
  <c r="O21" i="76"/>
  <c r="M21" i="76"/>
  <c r="J21" i="76"/>
  <c r="E21" i="76"/>
  <c r="M19" i="76"/>
  <c r="J19" i="76"/>
  <c r="O18" i="76"/>
  <c r="M18" i="76"/>
  <c r="J18" i="76"/>
  <c r="E18" i="76"/>
  <c r="V17" i="76"/>
  <c r="U17" i="76"/>
  <c r="O17" i="76"/>
  <c r="M17" i="76"/>
  <c r="J17" i="76"/>
  <c r="E17" i="76"/>
  <c r="S13" i="76"/>
  <c r="S12" i="76"/>
  <c r="S11" i="76"/>
  <c r="S10" i="76"/>
  <c r="S9" i="76"/>
  <c r="B2" i="76"/>
  <c r="A11" i="76" s="1"/>
  <c r="O55" i="75"/>
  <c r="M55" i="75"/>
  <c r="J55" i="75"/>
  <c r="O54" i="75"/>
  <c r="M54" i="75"/>
  <c r="J54" i="75"/>
  <c r="E54" i="75"/>
  <c r="V53" i="75"/>
  <c r="U53" i="75"/>
  <c r="O53" i="75"/>
  <c r="M53" i="75"/>
  <c r="J53" i="75"/>
  <c r="E53" i="75"/>
  <c r="O51" i="75"/>
  <c r="M51" i="75"/>
  <c r="J51" i="75"/>
  <c r="O50" i="75"/>
  <c r="M50" i="75"/>
  <c r="J50" i="75"/>
  <c r="E50" i="75"/>
  <c r="V49" i="75"/>
  <c r="U49" i="75"/>
  <c r="O49" i="75"/>
  <c r="M49" i="75"/>
  <c r="J49" i="75"/>
  <c r="E49" i="75"/>
  <c r="O47" i="75"/>
  <c r="M47" i="75"/>
  <c r="J47" i="75"/>
  <c r="O46" i="75"/>
  <c r="M46" i="75"/>
  <c r="J46" i="75"/>
  <c r="E46" i="75"/>
  <c r="V45" i="75"/>
  <c r="U45" i="75"/>
  <c r="O45" i="75"/>
  <c r="M45" i="75"/>
  <c r="J45" i="75"/>
  <c r="E45" i="75"/>
  <c r="O43" i="75"/>
  <c r="M43" i="75"/>
  <c r="J43" i="75"/>
  <c r="O42" i="75"/>
  <c r="M42" i="75"/>
  <c r="J42" i="75"/>
  <c r="E42" i="75"/>
  <c r="V41" i="75"/>
  <c r="U41" i="75"/>
  <c r="O41" i="75"/>
  <c r="M41" i="75"/>
  <c r="J41" i="75"/>
  <c r="E41" i="75"/>
  <c r="O39" i="75"/>
  <c r="M39" i="75"/>
  <c r="J39" i="75"/>
  <c r="O38" i="75"/>
  <c r="M38" i="75"/>
  <c r="J38" i="75"/>
  <c r="E38" i="75"/>
  <c r="V37" i="75"/>
  <c r="U37" i="75"/>
  <c r="O37" i="75"/>
  <c r="M37" i="75"/>
  <c r="J37" i="75"/>
  <c r="E37" i="75"/>
  <c r="O35" i="75"/>
  <c r="M35" i="75"/>
  <c r="J35" i="75"/>
  <c r="O34" i="75"/>
  <c r="M34" i="75"/>
  <c r="J34" i="75"/>
  <c r="E34" i="75"/>
  <c r="V33" i="75"/>
  <c r="U33" i="75"/>
  <c r="O33" i="75"/>
  <c r="M33" i="75"/>
  <c r="J33" i="75"/>
  <c r="E33" i="75"/>
  <c r="O31" i="75"/>
  <c r="M31" i="75"/>
  <c r="J31" i="75"/>
  <c r="O30" i="75"/>
  <c r="M30" i="75"/>
  <c r="J30" i="75"/>
  <c r="E30" i="75"/>
  <c r="V29" i="75"/>
  <c r="U29" i="75"/>
  <c r="O29" i="75"/>
  <c r="M29" i="75"/>
  <c r="J29" i="75"/>
  <c r="E29" i="75"/>
  <c r="O27" i="75"/>
  <c r="M27" i="75"/>
  <c r="J27" i="75"/>
  <c r="O26" i="75"/>
  <c r="M26" i="75"/>
  <c r="J26" i="75"/>
  <c r="E26" i="75"/>
  <c r="V25" i="75"/>
  <c r="U25" i="75"/>
  <c r="O25" i="75"/>
  <c r="M25" i="75"/>
  <c r="J25" i="75"/>
  <c r="E25" i="75"/>
  <c r="O23" i="75"/>
  <c r="M23" i="75"/>
  <c r="J23" i="75"/>
  <c r="O22" i="75"/>
  <c r="M22" i="75"/>
  <c r="J22" i="75"/>
  <c r="E22" i="75"/>
  <c r="V21" i="75"/>
  <c r="U21" i="75"/>
  <c r="O21" i="75"/>
  <c r="M21" i="75"/>
  <c r="J21" i="75"/>
  <c r="E21" i="75"/>
  <c r="O19" i="75"/>
  <c r="M19" i="75"/>
  <c r="J19" i="75"/>
  <c r="O18" i="75"/>
  <c r="M18" i="75"/>
  <c r="J18" i="75"/>
  <c r="E18" i="75"/>
  <c r="V17" i="75"/>
  <c r="U17" i="75"/>
  <c r="O17" i="75"/>
  <c r="M17" i="75"/>
  <c r="J17" i="75"/>
  <c r="E17" i="75"/>
  <c r="S13" i="75"/>
  <c r="S12" i="75"/>
  <c r="S11" i="75"/>
  <c r="S10" i="75"/>
  <c r="S9" i="75"/>
  <c r="B2" i="75"/>
  <c r="A11" i="75" s="1"/>
  <c r="A12" i="75" l="1"/>
  <c r="A12" i="76"/>
  <c r="A11" i="81"/>
  <c r="A12" i="77"/>
  <c r="A9" i="81"/>
  <c r="A10" i="81"/>
  <c r="A9" i="77"/>
  <c r="A13" i="77"/>
  <c r="A10" i="77"/>
  <c r="A9" i="76"/>
  <c r="A13" i="76"/>
  <c r="A10" i="76"/>
  <c r="A9" i="75"/>
  <c r="A13" i="75"/>
  <c r="A10" i="75"/>
  <c r="O55" i="73" l="1"/>
  <c r="M55" i="73"/>
  <c r="J55" i="73"/>
  <c r="O54" i="73"/>
  <c r="M54" i="73"/>
  <c r="J54" i="73"/>
  <c r="E54" i="73"/>
  <c r="O53" i="73"/>
  <c r="M53" i="73"/>
  <c r="J53" i="73"/>
  <c r="E53" i="73"/>
  <c r="O51" i="73"/>
  <c r="M51" i="73"/>
  <c r="J51" i="73"/>
  <c r="O50" i="73"/>
  <c r="M50" i="73"/>
  <c r="J50" i="73"/>
  <c r="E50" i="73"/>
  <c r="V49" i="73"/>
  <c r="U49" i="73"/>
  <c r="O49" i="73"/>
  <c r="M49" i="73"/>
  <c r="J49" i="73"/>
  <c r="E49" i="73"/>
  <c r="O47" i="73"/>
  <c r="M47" i="73"/>
  <c r="J47" i="73"/>
  <c r="U45" i="73" s="1"/>
  <c r="O46" i="73"/>
  <c r="M46" i="73"/>
  <c r="J46" i="73"/>
  <c r="E46" i="73"/>
  <c r="O45" i="73"/>
  <c r="M45" i="73"/>
  <c r="V45" i="73" s="1"/>
  <c r="J45" i="73"/>
  <c r="E45" i="73"/>
  <c r="O43" i="73"/>
  <c r="M43" i="73"/>
  <c r="J43" i="73"/>
  <c r="O42" i="73"/>
  <c r="M42" i="73"/>
  <c r="J42" i="73"/>
  <c r="E42" i="73"/>
  <c r="O41" i="73"/>
  <c r="M41" i="73"/>
  <c r="J41" i="73"/>
  <c r="U41" i="73" s="1"/>
  <c r="E41" i="73"/>
  <c r="O39" i="73"/>
  <c r="M39" i="73"/>
  <c r="J39" i="73"/>
  <c r="O38" i="73"/>
  <c r="M38" i="73"/>
  <c r="J38" i="73"/>
  <c r="E38" i="73"/>
  <c r="O37" i="73"/>
  <c r="M37" i="73"/>
  <c r="J37" i="73"/>
  <c r="E37" i="73"/>
  <c r="O35" i="73"/>
  <c r="M35" i="73"/>
  <c r="J35" i="73"/>
  <c r="O34" i="73"/>
  <c r="M34" i="73"/>
  <c r="J34" i="73"/>
  <c r="E34" i="73"/>
  <c r="V33" i="73"/>
  <c r="U33" i="73"/>
  <c r="O33" i="73"/>
  <c r="M33" i="73"/>
  <c r="J33" i="73"/>
  <c r="E33" i="73"/>
  <c r="O31" i="73"/>
  <c r="M31" i="73"/>
  <c r="J31" i="73"/>
  <c r="O30" i="73"/>
  <c r="M30" i="73"/>
  <c r="J30" i="73"/>
  <c r="E30" i="73"/>
  <c r="U29" i="73"/>
  <c r="O29" i="73"/>
  <c r="M29" i="73"/>
  <c r="V29" i="73" s="1"/>
  <c r="J29" i="73"/>
  <c r="E29" i="73"/>
  <c r="O27" i="73"/>
  <c r="M27" i="73"/>
  <c r="J27" i="73"/>
  <c r="O26" i="73"/>
  <c r="M26" i="73"/>
  <c r="J26" i="73"/>
  <c r="E26" i="73"/>
  <c r="O25" i="73"/>
  <c r="M25" i="73"/>
  <c r="J25" i="73"/>
  <c r="U25" i="73" s="1"/>
  <c r="E25" i="73"/>
  <c r="O23" i="73"/>
  <c r="M23" i="73"/>
  <c r="J23" i="73"/>
  <c r="O22" i="73"/>
  <c r="M22" i="73"/>
  <c r="J22" i="73"/>
  <c r="E22" i="73"/>
  <c r="O21" i="73"/>
  <c r="M21" i="73"/>
  <c r="J21" i="73"/>
  <c r="E21" i="73"/>
  <c r="O19" i="73"/>
  <c r="M19" i="73"/>
  <c r="J19" i="73"/>
  <c r="O18" i="73"/>
  <c r="M18" i="73"/>
  <c r="J18" i="73"/>
  <c r="E18" i="73"/>
  <c r="V17" i="73"/>
  <c r="U17" i="73"/>
  <c r="O17" i="73"/>
  <c r="M17" i="73"/>
  <c r="J17" i="73"/>
  <c r="E17" i="73"/>
  <c r="S13" i="73"/>
  <c r="S12" i="73"/>
  <c r="S11" i="73"/>
  <c r="S10" i="73"/>
  <c r="S9" i="73"/>
  <c r="B2" i="73"/>
  <c r="A9" i="73" s="1"/>
  <c r="U53" i="73" l="1"/>
  <c r="V53" i="73"/>
  <c r="V41" i="73"/>
  <c r="U37" i="73"/>
  <c r="V37" i="73"/>
  <c r="V25" i="73"/>
  <c r="U21" i="73"/>
  <c r="V21" i="73"/>
  <c r="A13" i="73"/>
  <c r="A10" i="73"/>
  <c r="A11" i="73"/>
  <c r="A12" i="73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P37" i="5"/>
  <c r="Y27" i="5"/>
  <c r="Q15" i="5"/>
  <c r="Q6" i="5"/>
  <c r="Z17" i="5"/>
  <c r="V4" i="5"/>
  <c r="U16" i="5"/>
  <c r="Q11" i="5"/>
  <c r="O40" i="5"/>
  <c r="U5" i="5"/>
  <c r="O3" i="5"/>
  <c r="Q25" i="5"/>
  <c r="R27" i="5"/>
  <c r="O30" i="5"/>
  <c r="U21" i="5"/>
  <c r="N15" i="5"/>
  <c r="V30" i="5"/>
  <c r="N23" i="5"/>
  <c r="M22" i="5"/>
  <c r="Q5" i="5"/>
  <c r="M7" i="5"/>
  <c r="P29" i="5"/>
  <c r="O37" i="5"/>
  <c r="X11" i="5"/>
  <c r="O19" i="5"/>
  <c r="Z27" i="5"/>
  <c r="M28" i="5"/>
  <c r="X15" i="5"/>
  <c r="P22" i="5"/>
  <c r="U18" i="5"/>
  <c r="R20" i="5"/>
  <c r="Z3" i="5"/>
  <c r="O13" i="5"/>
  <c r="W28" i="5"/>
  <c r="Y5" i="5"/>
  <c r="X16" i="5"/>
  <c r="N28" i="5"/>
  <c r="X27" i="5"/>
  <c r="U3" i="5"/>
  <c r="Z6" i="5"/>
  <c r="M26" i="5"/>
  <c r="U10" i="5"/>
  <c r="R26" i="5"/>
  <c r="U15" i="5"/>
  <c r="N20" i="5"/>
  <c r="P7" i="5"/>
  <c r="Y15" i="5"/>
  <c r="O15" i="5"/>
  <c r="W24" i="5"/>
  <c r="O12" i="5"/>
  <c r="O25" i="5"/>
  <c r="R5" i="5"/>
  <c r="Y22" i="5"/>
  <c r="Q41" i="5"/>
  <c r="P21" i="5"/>
  <c r="Q13" i="5"/>
  <c r="X4" i="5"/>
  <c r="M24" i="5"/>
  <c r="M16" i="5"/>
  <c r="R22" i="5"/>
  <c r="W3" i="5"/>
  <c r="W11" i="5"/>
  <c r="M3" i="5"/>
  <c r="X10" i="5"/>
  <c r="Q19" i="5"/>
  <c r="V20" i="5"/>
  <c r="W5" i="5"/>
  <c r="Z8" i="5"/>
  <c r="M14" i="5"/>
  <c r="Y26" i="5"/>
  <c r="Z21" i="5"/>
  <c r="M25" i="5"/>
  <c r="V22" i="5"/>
  <c r="N25" i="5"/>
  <c r="X18" i="5"/>
  <c r="N36" i="5"/>
  <c r="N13" i="5"/>
  <c r="M5" i="5"/>
  <c r="W21" i="5"/>
  <c r="Y21" i="5"/>
  <c r="Q36" i="5"/>
  <c r="U12" i="5"/>
  <c r="X22" i="5"/>
  <c r="Y6" i="5"/>
  <c r="Y13" i="5"/>
  <c r="O14" i="5"/>
  <c r="O24" i="5"/>
  <c r="U30" i="5"/>
  <c r="U13" i="5"/>
  <c r="W6" i="5"/>
  <c r="R24" i="5"/>
  <c r="V5" i="5"/>
  <c r="N14" i="5"/>
  <c r="P36" i="5"/>
  <c r="W14" i="5"/>
  <c r="Y16" i="5"/>
  <c r="O11" i="5"/>
  <c r="P13" i="5"/>
  <c r="V19" i="5"/>
  <c r="O41" i="5"/>
  <c r="X5" i="5"/>
  <c r="N21" i="5"/>
  <c r="Q26" i="5"/>
  <c r="M11" i="5"/>
  <c r="X26" i="5"/>
  <c r="U17" i="5"/>
  <c r="Z24" i="5"/>
  <c r="Y30" i="5"/>
  <c r="U7" i="5"/>
  <c r="N29" i="5"/>
  <c r="W17" i="5"/>
  <c r="Z4" i="5"/>
  <c r="U25" i="5"/>
  <c r="O29" i="5"/>
  <c r="P10" i="5"/>
  <c r="U8" i="5"/>
  <c r="O20" i="5"/>
  <c r="V12" i="5"/>
  <c r="Z11" i="5"/>
  <c r="O27" i="5"/>
  <c r="P17" i="5"/>
  <c r="V15" i="5"/>
  <c r="P40" i="5"/>
  <c r="Q16" i="5"/>
  <c r="M37" i="5"/>
  <c r="X24" i="5"/>
  <c r="X13" i="5"/>
  <c r="W26" i="5"/>
  <c r="U28" i="5"/>
  <c r="Z7" i="5"/>
  <c r="V11" i="5"/>
  <c r="V13" i="5"/>
  <c r="X7" i="5"/>
  <c r="X19" i="5"/>
  <c r="Z5" i="5"/>
  <c r="W20" i="5"/>
  <c r="W4" i="5"/>
  <c r="W23" i="5"/>
  <c r="X29" i="5"/>
  <c r="W29" i="5"/>
  <c r="P11" i="5"/>
  <c r="M19" i="5"/>
  <c r="Z20" i="5"/>
  <c r="R17" i="5"/>
  <c r="O17" i="5"/>
  <c r="X14" i="5"/>
  <c r="U6" i="5"/>
  <c r="P27" i="5"/>
  <c r="W10" i="5"/>
  <c r="Z30" i="5"/>
  <c r="O22" i="5"/>
  <c r="W7" i="5"/>
  <c r="Y29" i="5"/>
  <c r="R15" i="5"/>
  <c r="X21" i="5"/>
  <c r="M23" i="5"/>
  <c r="P16" i="5"/>
  <c r="R29" i="5"/>
  <c r="P25" i="5"/>
  <c r="U29" i="5"/>
  <c r="Z13" i="5"/>
  <c r="V18" i="5"/>
  <c r="V7" i="5"/>
  <c r="O23" i="5"/>
  <c r="Y24" i="5"/>
  <c r="M18" i="5"/>
  <c r="O16" i="5"/>
  <c r="R11" i="5"/>
  <c r="Y20" i="5"/>
  <c r="N10" i="5"/>
  <c r="O4" i="5"/>
  <c r="O7" i="5"/>
  <c r="Y4" i="5"/>
  <c r="N26" i="5"/>
  <c r="Q3" i="5"/>
  <c r="N22" i="5"/>
  <c r="Q17" i="5"/>
  <c r="Y23" i="5"/>
  <c r="P8" i="5"/>
  <c r="O21" i="5"/>
  <c r="N3" i="5"/>
  <c r="V8" i="5"/>
  <c r="X20" i="5"/>
  <c r="X17" i="5"/>
  <c r="Z14" i="5"/>
  <c r="M4" i="5"/>
  <c r="M15" i="5"/>
  <c r="Y11" i="5"/>
  <c r="W8" i="5"/>
  <c r="W25" i="5"/>
  <c r="N17" i="5"/>
  <c r="Y17" i="5"/>
  <c r="V6" i="5"/>
  <c r="M21" i="5"/>
  <c r="M10" i="5"/>
  <c r="P6" i="5"/>
  <c r="N41" i="5"/>
  <c r="P4" i="5"/>
  <c r="P3" i="5"/>
  <c r="Q37" i="5"/>
  <c r="M17" i="5"/>
  <c r="M12" i="5"/>
  <c r="N7" i="5"/>
  <c r="X3" i="5"/>
  <c r="Y10" i="5"/>
  <c r="O26" i="5"/>
  <c r="Z10" i="5"/>
  <c r="V24" i="5"/>
  <c r="R36" i="5"/>
  <c r="R12" i="5"/>
  <c r="W19" i="5"/>
  <c r="N6" i="5"/>
  <c r="Q7" i="5"/>
  <c r="O6" i="5"/>
  <c r="N11" i="5"/>
  <c r="V21" i="5"/>
  <c r="R13" i="5"/>
  <c r="N27" i="5"/>
  <c r="Y7" i="5"/>
  <c r="R25" i="5"/>
  <c r="V17" i="5"/>
  <c r="Y3" i="5"/>
  <c r="X6" i="5"/>
  <c r="R41" i="5"/>
  <c r="U23" i="5"/>
  <c r="M20" i="5"/>
  <c r="P23" i="5"/>
  <c r="Q27" i="5"/>
  <c r="N19" i="5"/>
  <c r="N8" i="5"/>
  <c r="V28" i="5"/>
  <c r="Q10" i="5"/>
  <c r="M36" i="5"/>
  <c r="N16" i="5"/>
  <c r="R3" i="5"/>
  <c r="R8" i="5"/>
  <c r="V16" i="5"/>
  <c r="Y28" i="5"/>
  <c r="O8" i="5"/>
  <c r="Y8" i="5"/>
  <c r="R37" i="5"/>
  <c r="Q20" i="5"/>
  <c r="U4" i="5"/>
  <c r="W18" i="5"/>
  <c r="M8" i="5"/>
  <c r="U11" i="5"/>
  <c r="Z22" i="5"/>
  <c r="W12" i="5"/>
  <c r="O18" i="5"/>
  <c r="N24" i="5"/>
  <c r="P41" i="5"/>
  <c r="Q8" i="5"/>
  <c r="N5" i="5"/>
  <c r="X23" i="5"/>
  <c r="R4" i="5"/>
  <c r="N40" i="5"/>
  <c r="Q18" i="5"/>
  <c r="W22" i="5"/>
  <c r="O5" i="5"/>
  <c r="V25" i="5"/>
  <c r="W13" i="5"/>
  <c r="V23" i="5"/>
  <c r="Y25" i="5"/>
  <c r="Z18" i="5"/>
  <c r="R14" i="5"/>
  <c r="M41" i="5"/>
  <c r="X8" i="5"/>
  <c r="U20" i="5"/>
  <c r="Z25" i="5"/>
  <c r="U19" i="5"/>
  <c r="U24" i="5"/>
  <c r="X25" i="5"/>
  <c r="P12" i="5"/>
  <c r="P20" i="5"/>
  <c r="Z28" i="5"/>
  <c r="Z29" i="5"/>
  <c r="P5" i="5"/>
  <c r="Y18" i="5"/>
  <c r="Y14" i="5"/>
  <c r="R7" i="5"/>
  <c r="V14" i="5"/>
  <c r="X30" i="5"/>
  <c r="M6" i="5"/>
  <c r="P14" i="5"/>
  <c r="V10" i="5"/>
  <c r="Z15" i="5"/>
  <c r="O28" i="5"/>
  <c r="V3" i="5"/>
  <c r="U27" i="5"/>
  <c r="P28" i="5"/>
  <c r="R40" i="5"/>
  <c r="Y19" i="5"/>
  <c r="Q21" i="5"/>
  <c r="P19" i="5"/>
  <c r="O10" i="5"/>
  <c r="M13" i="5"/>
  <c r="Z16" i="5"/>
  <c r="R16" i="5"/>
  <c r="Q12" i="5"/>
  <c r="R23" i="5"/>
  <c r="Z12" i="5"/>
  <c r="R28" i="5"/>
  <c r="O36" i="5"/>
  <c r="R19" i="5"/>
  <c r="Q30" i="5"/>
  <c r="Y12" i="5"/>
  <c r="W30" i="5"/>
  <c r="U22" i="5"/>
  <c r="Z19" i="5"/>
  <c r="N18" i="5"/>
  <c r="Q23" i="5"/>
  <c r="Q4" i="5"/>
  <c r="Z23" i="5"/>
  <c r="Q40" i="5"/>
  <c r="V26" i="5"/>
  <c r="R10" i="5"/>
  <c r="X12" i="5"/>
  <c r="Q28" i="5"/>
  <c r="Q14" i="5"/>
  <c r="P18" i="5"/>
  <c r="W15" i="5"/>
  <c r="R21" i="5"/>
  <c r="N12" i="5"/>
  <c r="M40" i="5"/>
  <c r="M27" i="5"/>
  <c r="N4" i="5"/>
  <c r="V29" i="5"/>
  <c r="N37" i="5"/>
  <c r="V27" i="5"/>
  <c r="Q22" i="5"/>
  <c r="R18" i="5"/>
  <c r="W16" i="5"/>
  <c r="P15" i="5"/>
  <c r="X28" i="5"/>
  <c r="P26" i="5"/>
  <c r="Q29" i="5"/>
  <c r="P24" i="5"/>
  <c r="U26" i="5"/>
  <c r="Z26" i="5"/>
  <c r="R6" i="5"/>
  <c r="U14" i="5"/>
  <c r="W27" i="5"/>
  <c r="Q24" i="5"/>
  <c r="M29" i="5"/>
  <c r="AD28" i="5" l="1"/>
  <c r="AH22" i="5"/>
  <c r="AE28" i="5"/>
  <c r="AH25" i="5"/>
  <c r="AD3" i="5"/>
  <c r="AD31" i="5" s="1"/>
  <c r="V31" i="5"/>
  <c r="AF19" i="5"/>
  <c r="AD17" i="5"/>
  <c r="AH18" i="5"/>
  <c r="AE26" i="5"/>
  <c r="O42" i="5"/>
  <c r="AE6" i="5"/>
  <c r="AG22" i="5"/>
  <c r="AH26" i="5"/>
  <c r="AA25" i="5"/>
  <c r="AB25" i="5" s="1"/>
  <c r="AC25" i="5"/>
  <c r="AI25" i="5" s="1"/>
  <c r="AJ25" i="5" s="1"/>
  <c r="AC21" i="5"/>
  <c r="AI21" i="5" s="1"/>
  <c r="AJ21" i="5" s="1"/>
  <c r="AA21" i="5"/>
  <c r="AB21" i="5" s="1"/>
  <c r="AG13" i="5"/>
  <c r="AC27" i="5"/>
  <c r="AI27" i="5" s="1"/>
  <c r="AJ27" i="5" s="1"/>
  <c r="AA27" i="5"/>
  <c r="AB27" i="5" s="1"/>
  <c r="AF26" i="5"/>
  <c r="AF13" i="5"/>
  <c r="N38" i="5"/>
  <c r="AG30" i="5"/>
  <c r="AE4" i="5"/>
  <c r="AC18" i="5"/>
  <c r="AI18" i="5" s="1"/>
  <c r="AJ18" i="5" s="1"/>
  <c r="AA18" i="5"/>
  <c r="AB18" i="5" s="1"/>
  <c r="AG6" i="5"/>
  <c r="AH6" i="5"/>
  <c r="AF30" i="5"/>
  <c r="AH4" i="5"/>
  <c r="AD25" i="5"/>
  <c r="AF10" i="5"/>
  <c r="AH21" i="5"/>
  <c r="AH20" i="5"/>
  <c r="AE30" i="5"/>
  <c r="AF27" i="5"/>
  <c r="P42" i="5"/>
  <c r="AF8" i="5"/>
  <c r="AF20" i="5"/>
  <c r="P33" i="5"/>
  <c r="AA16" i="5"/>
  <c r="AB16" i="5" s="1"/>
  <c r="AC16" i="5"/>
  <c r="AI16" i="5" s="1"/>
  <c r="AJ16" i="5" s="1"/>
  <c r="AF7" i="5"/>
  <c r="AF16" i="5"/>
  <c r="S30" i="5"/>
  <c r="T30" i="5" s="1"/>
  <c r="AD15" i="5"/>
  <c r="AE10" i="5"/>
  <c r="AF5" i="5"/>
  <c r="AC22" i="5"/>
  <c r="AI22" i="5" s="1"/>
  <c r="AJ22" i="5" s="1"/>
  <c r="AA22" i="5"/>
  <c r="AB22" i="5" s="1"/>
  <c r="M34" i="5"/>
  <c r="S34" i="5" s="1"/>
  <c r="S5" i="5"/>
  <c r="T5" i="5" s="1"/>
  <c r="AG11" i="5"/>
  <c r="AE12" i="5"/>
  <c r="Q33" i="5"/>
  <c r="AG29" i="5"/>
  <c r="AG26" i="5"/>
  <c r="AD5" i="5"/>
  <c r="AC5" i="5"/>
  <c r="AI5" i="5" s="1"/>
  <c r="AJ5" i="5" s="1"/>
  <c r="AA5" i="5"/>
  <c r="AB5" i="5" s="1"/>
  <c r="AA29" i="5"/>
  <c r="AB29" i="5" s="1"/>
  <c r="AC29" i="5"/>
  <c r="AI29" i="5" s="1"/>
  <c r="AJ29" i="5" s="1"/>
  <c r="AH7" i="5"/>
  <c r="AG5" i="5"/>
  <c r="AE13" i="5"/>
  <c r="Q34" i="5"/>
  <c r="S4" i="5"/>
  <c r="T4" i="5" s="1"/>
  <c r="AF4" i="5"/>
  <c r="AD6" i="5"/>
  <c r="AA13" i="5"/>
  <c r="AB13" i="5" s="1"/>
  <c r="AC13" i="5"/>
  <c r="AI13" i="5" s="1"/>
  <c r="AJ13" i="5" s="1"/>
  <c r="AF17" i="5"/>
  <c r="AE14" i="5"/>
  <c r="AE25" i="5"/>
  <c r="AG21" i="5"/>
  <c r="AG8" i="5"/>
  <c r="AC11" i="5"/>
  <c r="AI11" i="5" s="1"/>
  <c r="AJ11" i="5" s="1"/>
  <c r="AA11" i="5"/>
  <c r="AB11" i="5" s="1"/>
  <c r="S10" i="5"/>
  <c r="T10" i="5" s="1"/>
  <c r="AD13" i="5"/>
  <c r="P38" i="5"/>
  <c r="S27" i="5"/>
  <c r="T27" i="5" s="1"/>
  <c r="AE23" i="5"/>
  <c r="AF11" i="5"/>
  <c r="AF24" i="5"/>
  <c r="AA4" i="5"/>
  <c r="AB4" i="5" s="1"/>
  <c r="AC4" i="5"/>
  <c r="AI4" i="5" s="1"/>
  <c r="AJ4" i="5" s="1"/>
  <c r="S25" i="5"/>
  <c r="T25" i="5" s="1"/>
  <c r="AD30" i="5"/>
  <c r="R34" i="5"/>
  <c r="AF29" i="5"/>
  <c r="AF28" i="5"/>
  <c r="AF14" i="5"/>
  <c r="AH16" i="5"/>
  <c r="AG12" i="5"/>
  <c r="AH13" i="5"/>
  <c r="AE5" i="5"/>
  <c r="AD8" i="5"/>
  <c r="S17" i="5"/>
  <c r="T17" i="5" s="1"/>
  <c r="AF18" i="5"/>
  <c r="AG28" i="5"/>
  <c r="AG14" i="5"/>
  <c r="AG16" i="5"/>
  <c r="AC7" i="5"/>
  <c r="AI7" i="5" s="1"/>
  <c r="AJ7" i="5" s="1"/>
  <c r="AA7" i="5"/>
  <c r="AB7" i="5" s="1"/>
  <c r="AA26" i="5"/>
  <c r="AB26" i="5" s="1"/>
  <c r="AC26" i="5"/>
  <c r="AI26" i="5" s="1"/>
  <c r="AJ26" i="5" s="1"/>
  <c r="AE29" i="5"/>
  <c r="AC6" i="5"/>
  <c r="AI6" i="5" s="1"/>
  <c r="AJ6" i="5" s="1"/>
  <c r="AA6" i="5"/>
  <c r="AB6" i="5" s="1"/>
  <c r="AH15" i="5"/>
  <c r="O38" i="5"/>
  <c r="AE21" i="5"/>
  <c r="AH29" i="5"/>
  <c r="AH11" i="5"/>
  <c r="O33" i="5"/>
  <c r="AC10" i="5"/>
  <c r="AI10" i="5" s="1"/>
  <c r="AJ10" i="5" s="1"/>
  <c r="AA10" i="5"/>
  <c r="AB10" i="5" s="1"/>
  <c r="S23" i="5"/>
  <c r="T23" i="5" s="1"/>
  <c r="AG10" i="5"/>
  <c r="AG7" i="5"/>
  <c r="AC24" i="5"/>
  <c r="AI24" i="5" s="1"/>
  <c r="AJ24" i="5" s="1"/>
  <c r="AA24" i="5"/>
  <c r="AB24" i="5" s="1"/>
  <c r="Q38" i="5"/>
  <c r="R33" i="5"/>
  <c r="AD23" i="5"/>
  <c r="AE27" i="5"/>
  <c r="AE22" i="5"/>
  <c r="AH5" i="5"/>
  <c r="R42" i="5"/>
  <c r="S20" i="5"/>
  <c r="T20" i="5" s="1"/>
  <c r="AD14" i="5"/>
  <c r="AA14" i="5"/>
  <c r="AB14" i="5" s="1"/>
  <c r="AC14" i="5"/>
  <c r="AI14" i="5" s="1"/>
  <c r="AJ14" i="5" s="1"/>
  <c r="AD4" i="5"/>
  <c r="AF25" i="5"/>
  <c r="AH17" i="5"/>
  <c r="S21" i="5"/>
  <c r="T21" i="5" s="1"/>
  <c r="AD27" i="5"/>
  <c r="S29" i="5"/>
  <c r="T29" i="5" s="1"/>
  <c r="AE20" i="5"/>
  <c r="AD24" i="5"/>
  <c r="AD7" i="5"/>
  <c r="AH23" i="5"/>
  <c r="AD21" i="5"/>
  <c r="AF12" i="5"/>
  <c r="AG20" i="5"/>
  <c r="S16" i="5"/>
  <c r="T16" i="5" s="1"/>
  <c r="AE7" i="5"/>
  <c r="AC23" i="5"/>
  <c r="AI23" i="5" s="1"/>
  <c r="AJ23" i="5" s="1"/>
  <c r="AA23" i="5"/>
  <c r="AB23" i="5" s="1"/>
  <c r="AE11" i="5"/>
  <c r="AG17" i="5"/>
  <c r="AE8" i="5"/>
  <c r="S13" i="5"/>
  <c r="T13" i="5" s="1"/>
  <c r="AG4" i="5"/>
  <c r="Y31" i="5"/>
  <c r="AG3" i="5"/>
  <c r="AG31" i="5" s="1"/>
  <c r="AE19" i="5"/>
  <c r="AE16" i="5"/>
  <c r="R38" i="5"/>
  <c r="S18" i="5"/>
  <c r="T18" i="5" s="1"/>
  <c r="AF22" i="5"/>
  <c r="AH12" i="5"/>
  <c r="S24" i="5"/>
  <c r="T24" i="5" s="1"/>
  <c r="AE15" i="5"/>
  <c r="O34" i="5"/>
  <c r="AC19" i="5"/>
  <c r="AI19" i="5" s="1"/>
  <c r="AJ19" i="5" s="1"/>
  <c r="AA19" i="5"/>
  <c r="AB19" i="5" s="1"/>
  <c r="AC8" i="5"/>
  <c r="AI8" i="5" s="1"/>
  <c r="AJ8" i="5" s="1"/>
  <c r="AA8" i="5"/>
  <c r="AB8" i="5" s="1"/>
  <c r="AF23" i="5"/>
  <c r="S26" i="5"/>
  <c r="T26" i="5" s="1"/>
  <c r="AE18" i="5"/>
  <c r="AH10" i="5"/>
  <c r="S14" i="5"/>
  <c r="T14" i="5" s="1"/>
  <c r="AD18" i="5"/>
  <c r="AA30" i="5"/>
  <c r="AB30" i="5" s="1"/>
  <c r="AC30" i="5"/>
  <c r="AI30" i="5" s="1"/>
  <c r="AJ30" i="5" s="1"/>
  <c r="AH3" i="5"/>
  <c r="AH31" i="5" s="1"/>
  <c r="Z31" i="5"/>
  <c r="U31" i="5"/>
  <c r="AC3" i="5"/>
  <c r="AA3" i="5"/>
  <c r="S11" i="5"/>
  <c r="T11" i="5" s="1"/>
  <c r="AG25" i="5"/>
  <c r="AD12" i="5"/>
  <c r="AA28" i="5"/>
  <c r="AB28" i="5" s="1"/>
  <c r="AC28" i="5"/>
  <c r="AI28" i="5" s="1"/>
  <c r="AJ28" i="5" s="1"/>
  <c r="M42" i="5"/>
  <c r="AE24" i="5"/>
  <c r="AG18" i="5"/>
  <c r="S15" i="5"/>
  <c r="T15" i="5" s="1"/>
  <c r="AH27" i="5"/>
  <c r="AG19" i="5"/>
  <c r="AH19" i="5"/>
  <c r="S19" i="5"/>
  <c r="T19" i="5" s="1"/>
  <c r="AA17" i="5"/>
  <c r="AB17" i="5" s="1"/>
  <c r="AC17" i="5"/>
  <c r="AI17" i="5" s="1"/>
  <c r="AJ17" i="5" s="1"/>
  <c r="N33" i="5"/>
  <c r="AH24" i="5"/>
  <c r="AG27" i="5"/>
  <c r="S7" i="5"/>
  <c r="T7" i="5" s="1"/>
  <c r="AH28" i="5"/>
  <c r="AG15" i="5"/>
  <c r="S6" i="5"/>
  <c r="T6" i="5" s="1"/>
  <c r="P34" i="5"/>
  <c r="AD10" i="5"/>
  <c r="AF6" i="5"/>
  <c r="AA20" i="5"/>
  <c r="AB20" i="5" s="1"/>
  <c r="AC20" i="5"/>
  <c r="AI20" i="5" s="1"/>
  <c r="AJ20" i="5" s="1"/>
  <c r="S22" i="5"/>
  <c r="T22" i="5" s="1"/>
  <c r="AD26" i="5"/>
  <c r="AG24" i="5"/>
  <c r="AD29" i="5"/>
  <c r="AH14" i="5"/>
  <c r="M33" i="5"/>
  <c r="S33" i="5" s="1"/>
  <c r="S3" i="5"/>
  <c r="AD19" i="5"/>
  <c r="AH8" i="5"/>
  <c r="S12" i="5"/>
  <c r="T12" i="5" s="1"/>
  <c r="AF21" i="5"/>
  <c r="S28" i="5"/>
  <c r="T28" i="5" s="1"/>
  <c r="AD11" i="5"/>
  <c r="AG23" i="5"/>
  <c r="Q42" i="5"/>
  <c r="N42" i="5"/>
  <c r="AD22" i="5"/>
  <c r="N34" i="5"/>
  <c r="S8" i="5"/>
  <c r="T8" i="5" s="1"/>
  <c r="AH30" i="5"/>
  <c r="AD16" i="5"/>
  <c r="AA15" i="5"/>
  <c r="AB15" i="5" s="1"/>
  <c r="AC15" i="5"/>
  <c r="AI15" i="5" s="1"/>
  <c r="AJ15" i="5" s="1"/>
  <c r="W31" i="5"/>
  <c r="AE3" i="5"/>
  <c r="AE31" i="5" s="1"/>
  <c r="AD20" i="5"/>
  <c r="M38" i="5"/>
  <c r="AF15" i="5"/>
  <c r="AE17" i="5"/>
  <c r="AF3" i="5"/>
  <c r="AF31" i="5" s="1"/>
  <c r="X31" i="5"/>
  <c r="AA12" i="5"/>
  <c r="AB12" i="5" s="1"/>
  <c r="AC12" i="5"/>
  <c r="AI12" i="5" s="1"/>
  <c r="AJ12" i="5" s="1"/>
  <c r="AC31" i="5" l="1"/>
  <c r="AI3" i="5"/>
  <c r="T9" i="5"/>
  <c r="T3" i="5"/>
  <c r="AB9" i="5"/>
  <c r="AA31" i="5"/>
  <c r="AB3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<sst xmlns="http://schemas.openxmlformats.org/spreadsheetml/2006/main" count="364" uniqueCount="200">
  <si>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</si>
  <si>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</si>
  <si>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</si>
  <si>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</si>
  <si>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</si>
  <si>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</si>
  <si>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</si>
  <si>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</si>
  <si>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</si>
  <si>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</si>
  <si>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</si>
  <si>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</si>
  <si>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</si>
  <si>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</si>
  <si>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</si>
  <si>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</si>
  <si>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</si>
  <si>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</si>
  <si>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</si>
  <si>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</si>
  <si>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</si>
  <si>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</si>
  <si>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</si>
  <si>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</si>
  <si>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</si>
  <si>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</si>
  <si>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</si>
  <si>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</si>
  <si>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</si>
  <si>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</si>
  <si>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</si>
  <si>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</si>
  <si>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</si>
  <si>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</si>
  <si>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</si>
  <si>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</si>
  <si>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</si>
  <si>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</si>
  <si>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</si>
  <si>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</si>
  <si>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</si>
  <si>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</si>
  <si>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</si>
  <si>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</si>
  <si>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</si>
  <si>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</si>
  <si>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</si>
  <si>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</si>
  <si>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</si>
  <si>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</si>
  <si>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</si>
  <si>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</si>
  <si>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</si>
  <si>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</si>
  <si>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</si>
  <si>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</si>
  <si>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</si>
  <si>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</si>
  <si>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</si>
  <si>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</si>
  <si>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</si>
  <si>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</si>
  <si>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</si>
  <si>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</si>
  <si>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</si>
  <si>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</si>
  <si>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</si>
  <si>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</si>
  <si>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</si>
  <si>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</si>
  <si>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</si>
  <si>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</si>
  <si>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</si>
  <si>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</si>
  <si>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</si>
  <si>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</si>
  <si>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</si>
  <si>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</si>
  <si>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</si>
  <si>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</si>
  <si>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</si>
  <si>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</si>
  <si>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</si>
  <si>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</si>
  <si>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</si>
  <si>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</si>
  <si>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</si>
  <si>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</si>
  <si>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</si>
  <si>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</si>
  <si>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</si>
  <si>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</si>
  <si>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</si>
  <si>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</si>
  <si>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</si>
  <si>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</si>
  <si>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</si>
  <si>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</si>
  <si>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</si>
  <si>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</si>
  <si>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</si>
  <si>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</si>
  <si>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</si>
  <si>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</si>
  <si>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</si>
  <si>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</si>
  <si>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</si>
  <si>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</si>
  <si>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</si>
  <si>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</si>
  <si>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</si>
  <si>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</si>
  <si>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</si>
  <si>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</si>
  <si>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</si>
  <si>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</si>
  <si>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</si>
  <si>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</si>
  <si>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</si>
  <si>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</si>
  <si>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</si>
  <si>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</si>
  <si>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</si>
  <si>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</si>
  <si>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</si>
  <si>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</si>
  <si>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</si>
  <si>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</si>
  <si>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</si>
  <si>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</si>
  <si>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</si>
  <si>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</si>
  <si>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</si>
  <si>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</si>
  <si>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</si>
  <si>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</si>
  <si>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</si>
  <si>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</si>
  <si>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Benjamin D3-1</t>
  </si>
  <si>
    <t>Simple Masc. Benjamin D3-2</t>
  </si>
  <si>
    <t>Simple Masc. Benjamin D3-3</t>
  </si>
  <si>
    <t>Simple Masc. Benjamin D3-4</t>
  </si>
  <si>
    <t xml:space="preserve">      Joueurs ou équipes                   D3         Pointage: 51-48-45-42-39</t>
  </si>
  <si>
    <t>3e</t>
  </si>
  <si>
    <t>4e</t>
  </si>
  <si>
    <t>1er</t>
  </si>
  <si>
    <t>2e</t>
  </si>
  <si>
    <t>Du Bosquet</t>
  </si>
  <si>
    <t>DU BOSQUET</t>
  </si>
  <si>
    <t>supplémentaire de 11 points</t>
  </si>
  <si>
    <t xml:space="preserve">      Joueurs ou équipes                D3       Pointage: 60-57-54-51-48</t>
  </si>
  <si>
    <t xml:space="preserve">      Joueurs ou équipes                  D3        Pointage: 42-40-38-36-34</t>
  </si>
  <si>
    <t xml:space="preserve">      Joueurs ou équipes                 D3        Pointage: 36-34-33-32-31</t>
  </si>
  <si>
    <t>Simple Masc. Benjamin D3-5</t>
  </si>
  <si>
    <t>Simple Masc. Benjamin D3-6</t>
  </si>
  <si>
    <t>Simple Masc. Benjamin D3-7</t>
  </si>
  <si>
    <t xml:space="preserve">      Joueurs ou équipes                D3             Pointage: 31-30-29-28</t>
  </si>
  <si>
    <t>Raphael Allaire</t>
  </si>
  <si>
    <t>Vincent Demougeot</t>
  </si>
  <si>
    <t>Calvin Dea Lance</t>
  </si>
  <si>
    <t>Alexis St-Pierre</t>
  </si>
  <si>
    <t>Luka Demers</t>
  </si>
  <si>
    <t>Shawn Veilleux</t>
  </si>
  <si>
    <t>Nathan Hémond</t>
  </si>
  <si>
    <t>Colllin Vigneault</t>
  </si>
  <si>
    <t>Jayden Caron</t>
  </si>
  <si>
    <t>Nicolas Martel</t>
  </si>
  <si>
    <t>Alexandre Marchand</t>
  </si>
  <si>
    <t>Jeremy Gauthier</t>
  </si>
  <si>
    <t>Logan Michaud</t>
  </si>
  <si>
    <t>Alexis Houle</t>
  </si>
  <si>
    <t>Jayden Provencher</t>
  </si>
  <si>
    <t>Emile Roberge</t>
  </si>
  <si>
    <t>Jacob Michel</t>
  </si>
  <si>
    <t>Killian Kohler</t>
  </si>
  <si>
    <t>Samuel Veilleux</t>
  </si>
  <si>
    <t>Mathéo Duchesne</t>
  </si>
  <si>
    <t>Kristopher Dubois</t>
  </si>
  <si>
    <t>Ylann Pellerin</t>
  </si>
  <si>
    <t>Étienne Roy</t>
  </si>
  <si>
    <t>Mavrik Provencher</t>
  </si>
  <si>
    <t>Roméo Sévigny</t>
  </si>
  <si>
    <t>William Comtois</t>
  </si>
  <si>
    <t>Derek Hamel</t>
  </si>
  <si>
    <t>Nicolas Boisvert</t>
  </si>
  <si>
    <t>Charles-Alexandre Bélanger</t>
  </si>
  <si>
    <t>Emerick Touchette</t>
  </si>
  <si>
    <t>8h45</t>
  </si>
  <si>
    <t xml:space="preserve">Terrain # 8 </t>
  </si>
  <si>
    <t xml:space="preserve">Terrain # 9    </t>
  </si>
  <si>
    <t xml:space="preserve">Terrain # 10 </t>
  </si>
  <si>
    <t xml:space="preserve">Édouard Côté-Simard  </t>
  </si>
  <si>
    <t xml:space="preserve">Terrain # 11  </t>
  </si>
  <si>
    <t xml:space="preserve">Terrain # 12 </t>
  </si>
  <si>
    <t>12h45</t>
  </si>
  <si>
    <t xml:space="preserve">Terrain # 2 </t>
  </si>
  <si>
    <t>Xavier Hamel</t>
  </si>
  <si>
    <t xml:space="preserve">      Joueurs ou équipes                D3              Pointage: 32-31-30-29</t>
  </si>
  <si>
    <t xml:space="preserve">Terrain # 1  </t>
  </si>
  <si>
    <t xml:space="preserve">      Joueurs ou équipes                D3              Pointage: 31-30-29-28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</si>
</sst>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58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G4"/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G5"/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G6"/>
          <cell r="H6" t="str">
            <v>C</v>
          </cell>
          <cell r="I6" t="str">
            <v>Escale</v>
          </cell>
          <cell r="J6" t="str">
            <v>ESCALE</v>
          </cell>
        </row>
        <row r="7">
          <cell r="G7"/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G8"/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G9"/>
          <cell r="H9" t="str">
            <v>E</v>
          </cell>
          <cell r="I9"/>
          <cell r="J9"/>
        </row>
        <row r="10">
          <cell r="G10"/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G11"/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G12"/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G13"/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G14"/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G15"/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G16"/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G17"/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G18"/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G19"/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G20"/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G21"/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G22"/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G23"/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G24"/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G25"/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G26"/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G27"/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G28"/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G29"/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G30"/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18" sqref="I18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12" t="s">
        <v>10</v>
      </c>
      <c r="N1" s="112"/>
      <c r="O1" s="112"/>
      <c r="P1" s="112"/>
      <c r="Q1" s="112"/>
      <c r="R1" s="112"/>
      <c r="S1" s="112"/>
      <c r="T1" s="112"/>
      <c r="U1" s="113" t="s">
        <v>11</v>
      </c>
      <c r="V1" s="114"/>
      <c r="W1" s="114"/>
      <c r="X1" s="114"/>
      <c r="Y1" s="114"/>
      <c r="Z1" s="114"/>
      <c r="AA1" s="114"/>
      <c r="AB1" s="114"/>
      <c r="AC1" s="115" t="s">
        <v>12</v>
      </c>
      <c r="AD1" s="116"/>
      <c r="AE1" s="116"/>
      <c r="AF1" s="116"/>
      <c r="AG1" s="116"/>
      <c r="AH1" s="116"/>
      <c r="AI1" s="116"/>
      <c r="AJ1" s="116"/>
    </row>
    <row r="2" spans="2:36" x14ac:dyDescent="0.25">
      <c r="B2" s="9" t="s">
        <v>13</v>
      </c>
      <c r="C2" s="110" t="s">
        <v>14</v>
      </c>
      <c r="D2" s="110"/>
      <c r="E2" s="110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10" t="s">
        <v>24</v>
      </c>
      <c r="D3" s="110"/>
      <c r="E3" s="110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10" t="s">
        <v>28</v>
      </c>
      <c r="D4" s="110"/>
      <c r="E4" s="110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10" t="s">
        <v>32</v>
      </c>
      <c r="D5" s="110"/>
      <c r="E5" s="110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10" t="s">
        <v>36</v>
      </c>
      <c r="D6" s="110"/>
      <c r="E6" s="110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10" t="s">
        <v>41</v>
      </c>
      <c r="D7" s="110"/>
      <c r="E7" s="110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10" t="s">
        <v>46</v>
      </c>
      <c r="D8" s="110"/>
      <c r="E8" s="110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10" t="s">
        <v>51</v>
      </c>
      <c r="D9" s="110"/>
      <c r="E9" s="110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10" t="s">
        <v>54</v>
      </c>
      <c r="D10" s="110"/>
      <c r="E10" s="110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10" t="s">
        <v>59</v>
      </c>
      <c r="D11" s="110"/>
      <c r="E11" s="110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10" t="s">
        <v>64</v>
      </c>
      <c r="D12" s="110"/>
      <c r="E12" s="110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10" t="s">
        <v>68</v>
      </c>
      <c r="D13" s="110"/>
      <c r="E13" s="110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1" t="s">
        <v>73</v>
      </c>
      <c r="D14" s="111"/>
      <c r="E14" s="111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10" t="s">
        <v>78</v>
      </c>
      <c r="D15" s="110"/>
      <c r="E15" s="110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07"/>
      <c r="D16" s="107"/>
      <c r="E16" s="107"/>
      <c r="F16" s="10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07" t="s">
        <v>85</v>
      </c>
      <c r="D17" s="107"/>
      <c r="E17" s="107"/>
      <c r="F17" s="107"/>
      <c r="G17" s="13"/>
      <c r="H17" s="9" t="s">
        <v>86</v>
      </c>
      <c r="I17" s="22" t="s">
        <v>147</v>
      </c>
      <c r="J17" s="15" t="s">
        <v>148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07" t="s">
        <v>89</v>
      </c>
      <c r="D18" s="107"/>
      <c r="E18" s="107"/>
      <c r="F18" s="107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8"/>
      <c r="D19" s="108"/>
      <c r="E19" s="108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8"/>
      <c r="D24" s="108"/>
      <c r="E24" s="108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8"/>
      <c r="D26" s="108"/>
      <c r="E26" s="108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8"/>
      <c r="D27" s="108"/>
      <c r="E27" s="108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8"/>
      <c r="D29" s="108"/>
      <c r="E29" s="108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8"/>
      <c r="D30" s="108"/>
      <c r="E30" s="108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9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9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9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9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9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05"/>
      <c r="J63" s="105"/>
      <c r="K63" s="105"/>
      <c r="L63" s="105"/>
    </row>
    <row r="64" spans="8:12" x14ac:dyDescent="0.2">
      <c r="H64" s="5"/>
      <c r="I64" s="105"/>
      <c r="J64" s="105"/>
      <c r="K64" s="105"/>
      <c r="L64" s="105"/>
    </row>
    <row r="65" spans="8:12" x14ac:dyDescent="0.2">
      <c r="H65" s="5"/>
      <c r="I65" s="105"/>
      <c r="J65" s="105"/>
      <c r="K65" s="105"/>
      <c r="L65" s="105"/>
    </row>
    <row r="66" spans="8:12" x14ac:dyDescent="0.2">
      <c r="H66" s="5"/>
      <c r="I66" s="105"/>
      <c r="J66" s="105"/>
      <c r="K66" s="105"/>
      <c r="L66" s="105"/>
    </row>
    <row r="67" spans="8:12" x14ac:dyDescent="0.2">
      <c r="H67" s="5"/>
      <c r="I67" s="105"/>
      <c r="J67" s="105"/>
      <c r="K67" s="105"/>
      <c r="L67" s="105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157" priority="6">
      <formula>$G3="x"</formula>
    </cfRule>
  </conditionalFormatting>
  <conditionalFormatting sqref="J48">
    <cfRule type="expression" dxfId="156" priority="3">
      <formula>$G48="x"</formula>
    </cfRule>
  </conditionalFormatting>
  <conditionalFormatting sqref="M3:T30">
    <cfRule type="expression" dxfId="155" priority="9" stopIfTrue="1">
      <formula>$L3=1</formula>
    </cfRule>
  </conditionalFormatting>
  <conditionalFormatting sqref="P48">
    <cfRule type="expression" dxfId="154" priority="1">
      <formula>$G48="x"</formula>
    </cfRule>
    <cfRule type="expression" dxfId="153" priority="2" stopIfTrue="1">
      <formula>$L48=1</formula>
    </cfRule>
  </conditionalFormatting>
  <conditionalFormatting sqref="S48">
    <cfRule type="expression" dxfId="152" priority="4">
      <formula>$G48="x"</formula>
    </cfRule>
    <cfRule type="expression" dxfId="151" priority="5" stopIfTrue="1">
      <formula>$L48=1</formula>
    </cfRule>
  </conditionalFormatting>
  <conditionalFormatting sqref="U3:AA30">
    <cfRule type="expression" dxfId="150" priority="8">
      <formula>$G3="X"</formula>
    </cfRule>
  </conditionalFormatting>
  <conditionalFormatting sqref="AC3:AI30">
    <cfRule type="expression" dxfId="149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1000-B233-4DBF-A3CC-6291FEEADF87}">
  <sheetPr>
    <pageSetUpPr fitToPage="1"/>
  </sheetPr>
  <dimension ref="A1:AG7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138</v>
      </c>
      <c r="E2" s="140"/>
      <c r="F2" s="140"/>
      <c r="G2" s="140"/>
      <c r="H2" s="140"/>
      <c r="I2" s="141"/>
      <c r="J2" s="47"/>
      <c r="K2" s="139" t="s">
        <v>187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188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150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37" t="s">
        <v>157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29" t="s">
        <v>158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 t="shared" ref="S10:S13" si="0"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29" t="s">
        <v>159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69</v>
      </c>
      <c r="E12" s="129" t="s">
        <v>163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60</v>
      </c>
      <c r="E13" s="131" t="s">
        <v>161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132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Vincent Demougeot</v>
      </c>
      <c r="F17" s="118"/>
      <c r="G17" s="118"/>
      <c r="H17" s="118"/>
      <c r="I17" s="119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25">
        <v>4</v>
      </c>
      <c r="O17" s="128" t="str">
        <f>VLOOKUP(N17,$B$9:$J$13,4,FALSE)</f>
        <v>Nathan Hémond</v>
      </c>
      <c r="P17" s="118"/>
      <c r="Q17" s="118"/>
      <c r="R17" s="118"/>
      <c r="S17" s="119"/>
      <c r="U17" s="117" t="str">
        <f>IF(OR(K17="",L17=""),"",(COUNTIF(J17:J19,"V")*3)+(COUNTIF(J17:J19,"P")*1)+(COUNTIF(J17:J19,"VS")*1))</f>
        <v/>
      </c>
      <c r="V17" s="117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M-PROULX</v>
      </c>
      <c r="F19" s="120"/>
      <c r="G19" s="120"/>
      <c r="H19" s="120"/>
      <c r="I19" s="12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20" t="str">
        <f>IF(VLOOKUP(N17,$B$9:$D$13,3,FALSE)="","",VLOOKUP((VLOOKUP(N17,$B$9:$D$13,3,FALSE)),[1]Lég!$H$3:$J$30,3,FALSE))</f>
        <v>STE-MARIE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Calvin Dea Lance</v>
      </c>
      <c r="F21" s="118"/>
      <c r="G21" s="118"/>
      <c r="H21" s="118"/>
      <c r="I21" s="119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25">
        <v>5</v>
      </c>
      <c r="O21" s="118" t="str">
        <f>VLOOKUP(N21,$B$9:$J$13,4,FALSE)</f>
        <v>Luka Demers</v>
      </c>
      <c r="P21" s="118"/>
      <c r="Q21" s="118"/>
      <c r="R21" s="118"/>
      <c r="S21" s="119"/>
      <c r="U21" s="117" t="str">
        <f>IF(OR(K21="",L21=""),"",(COUNTIF(J21:J23,"V")*3)+(COUNTIF(J21:J23,"P")*1)+(COUNTIF(J21:J23,"VS")*1))</f>
        <v/>
      </c>
      <c r="V21" s="117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M-PROULX</v>
      </c>
      <c r="F23" s="120"/>
      <c r="G23" s="120"/>
      <c r="H23" s="120"/>
      <c r="I23" s="12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20" t="str">
        <f>IF(VLOOKUP(N21,$B$9:$D$13,3,FALSE)="","",VLOOKUP((VLOOKUP(N21,$B$9:$D$13,3,FALSE)),[1]Lég!$H$3:$J$30,3,FALSE))</f>
        <v>LE BOISÉ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Raphael Allaire</v>
      </c>
      <c r="F25" s="118"/>
      <c r="G25" s="118"/>
      <c r="H25" s="118"/>
      <c r="I25" s="119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25">
        <v>4</v>
      </c>
      <c r="O25" s="118" t="str">
        <f>VLOOKUP(N25,$B$9:$J$13,4,FALSE)</f>
        <v>Nathan Hémond</v>
      </c>
      <c r="P25" s="118"/>
      <c r="Q25" s="118"/>
      <c r="R25" s="118"/>
      <c r="S25" s="119"/>
      <c r="U25" s="117" t="str">
        <f>IF(OR(K25="",L25=""),"",(COUNTIF(J25:J27,"V")*3)+(COUNTIF(J25:J27,"P")*1)+(COUNTIF(J25:J27,"VS")*1))</f>
        <v/>
      </c>
      <c r="V25" s="117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STE-MARIE</v>
      </c>
      <c r="F27" s="120"/>
      <c r="G27" s="120"/>
      <c r="H27" s="120"/>
      <c r="I27" s="12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7"/>
      <c r="O27" s="120" t="str">
        <f>IF(VLOOKUP(N25,$B$9:$D$13,3,FALSE)="","",VLOOKUP((VLOOKUP(N25,$B$9:$D$13,3,FALSE)),[1]Lég!$H$3:$J$30,3,FALSE))</f>
        <v>STE-MARIE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Vincent Demougeot</v>
      </c>
      <c r="F29" s="118"/>
      <c r="G29" s="118"/>
      <c r="H29" s="118"/>
      <c r="I29" s="119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25">
        <v>5</v>
      </c>
      <c r="O29" s="118" t="str">
        <f>VLOOKUP(N29,$B$9:$J$13,4,FALSE)</f>
        <v>Luka Demers</v>
      </c>
      <c r="P29" s="118"/>
      <c r="Q29" s="118"/>
      <c r="R29" s="118"/>
      <c r="S29" s="119"/>
      <c r="U29" s="117" t="str">
        <f>IF(OR(K29="",L29=""),"",(COUNTIF(J29:J31,"V")*3)+(COUNTIF(J29:J31,"P")*1)+(COUNTIF(J29:J31,"VS")*1))</f>
        <v/>
      </c>
      <c r="V29" s="117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M-PROULX</v>
      </c>
      <c r="F31" s="120"/>
      <c r="G31" s="120"/>
      <c r="H31" s="120"/>
      <c r="I31" s="12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20" t="str">
        <f>IF(VLOOKUP(N29,$B$9:$D$13,3,FALSE)="","",VLOOKUP((VLOOKUP(N29,$B$9:$D$13,3,FALSE)),[1]Lég!$H$3:$J$30,3,FALSE))</f>
        <v>LE BOISÉ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Raphael Allaire</v>
      </c>
      <c r="F33" s="118"/>
      <c r="G33" s="118"/>
      <c r="H33" s="118"/>
      <c r="I33" s="119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25">
        <v>3</v>
      </c>
      <c r="O33" s="118" t="str">
        <f>VLOOKUP(N33,$B$9:$J$13,4,FALSE)</f>
        <v>Calvin Dea Lance</v>
      </c>
      <c r="P33" s="118"/>
      <c r="Q33" s="118"/>
      <c r="R33" s="118"/>
      <c r="S33" s="119"/>
      <c r="U33" s="117" t="str">
        <f>IF(OR(K33="",L33=""),"",(COUNTIF(J33:J35,"V")*3)+(COUNTIF(J33:J35,"P")*1)+(COUNTIF(J33:J35,"VS")*1))</f>
        <v/>
      </c>
      <c r="V33" s="117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STE-MARIE</v>
      </c>
      <c r="F35" s="120"/>
      <c r="G35" s="120"/>
      <c r="H35" s="120"/>
      <c r="I35" s="12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20" t="str">
        <f>IF(VLOOKUP(N33,$B$9:$D$13,3,FALSE)="","",VLOOKUP((VLOOKUP(N33,$B$9:$D$13,3,FALSE)),[1]Lég!$H$3:$J$30,3,FALSE))</f>
        <v>M-PROULX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Nathan Hémond</v>
      </c>
      <c r="F37" s="118"/>
      <c r="G37" s="118"/>
      <c r="H37" s="118"/>
      <c r="I37" s="119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25">
        <v>5</v>
      </c>
      <c r="O37" s="118" t="str">
        <f>VLOOKUP(N37,$B$9:$J$13,4,FALSE)</f>
        <v>Luka Demers</v>
      </c>
      <c r="P37" s="118"/>
      <c r="Q37" s="118"/>
      <c r="R37" s="118"/>
      <c r="S37" s="119"/>
      <c r="U37" s="117" t="str">
        <f>IF(OR(K37="",L37=""),"",(COUNTIF(J37:J39,"V")*3)+(COUNTIF(J37:J39,"P")*1)+(COUNTIF(J37:J39,"VS")*1))</f>
        <v/>
      </c>
      <c r="V37" s="117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STE-MARIE</v>
      </c>
      <c r="F39" s="120"/>
      <c r="G39" s="120"/>
      <c r="H39" s="120"/>
      <c r="I39" s="12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20" t="str">
        <f>IF(VLOOKUP(N37,$B$9:$D$13,3,FALSE)="","",VLOOKUP((VLOOKUP(N37,$B$9:$D$13,3,FALSE)),[1]Lég!$H$3:$J$30,3,FALSE))</f>
        <v>LE BOISÉ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Vincent Demougeot</v>
      </c>
      <c r="F41" s="118"/>
      <c r="G41" s="118"/>
      <c r="H41" s="118"/>
      <c r="I41" s="119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25">
        <v>3</v>
      </c>
      <c r="O41" s="118" t="str">
        <f>VLOOKUP(N41,$B$9:$J$13,4,FALSE)</f>
        <v>Calvin Dea Lance</v>
      </c>
      <c r="P41" s="118"/>
      <c r="Q41" s="118"/>
      <c r="R41" s="118"/>
      <c r="S41" s="119"/>
      <c r="U41" s="117" t="str">
        <f>IF(OR(K41="",L41=""),"",(COUNTIF(J41:J43,"V")*3)+(COUNTIF(J41:J43,"P")*1)+(COUNTIF(J41:J43,"VS")*1))</f>
        <v/>
      </c>
      <c r="V41" s="117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M-PROULX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IF(VLOOKUP(N41,$B$9:$D$13,3,FALSE)="","",VLOOKUP((VLOOKUP(N41,$B$9:$D$13,3,FALSE)),[1]Lég!$H$3:$J$30,3,FALSE))</f>
        <v>M-PROULX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Raphael Allaire</v>
      </c>
      <c r="F45" s="118"/>
      <c r="G45" s="118"/>
      <c r="H45" s="118"/>
      <c r="I45" s="119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25">
        <v>5</v>
      </c>
      <c r="O45" s="118" t="str">
        <f>VLOOKUP(N45,$B$9:$J$13,4,FALSE)</f>
        <v>Luka Demers</v>
      </c>
      <c r="P45" s="118"/>
      <c r="Q45" s="118"/>
      <c r="R45" s="118"/>
      <c r="S45" s="119"/>
      <c r="U45" s="117" t="str">
        <f>IF(OR(K45="",L45=""),"",(COUNTIF(J45:J47,"V")*3)+(COUNTIF(J45:J47,"P")*1)+(COUNTIF(J45:J47,"VS")*1))</f>
        <v/>
      </c>
      <c r="V45" s="117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STE-MARIE</v>
      </c>
      <c r="F47" s="120"/>
      <c r="G47" s="120"/>
      <c r="H47" s="120"/>
      <c r="I47" s="12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20" t="str">
        <f>IF(VLOOKUP(N45,$B$9:$D$13,3,FALSE)="","",VLOOKUP((VLOOKUP(N45,$B$9:$D$13,3,FALSE)),[1]Lég!$H$3:$J$30,3,FALSE))</f>
        <v>LE BOISÉ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Calvin Dea Lance</v>
      </c>
      <c r="F49" s="118"/>
      <c r="G49" s="118"/>
      <c r="H49" s="118"/>
      <c r="I49" s="119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25">
        <v>4</v>
      </c>
      <c r="O49" s="118" t="str">
        <f>VLOOKUP(N49,$B$9:$J$13,4,FALSE)</f>
        <v>Nathan Hémond</v>
      </c>
      <c r="P49" s="118"/>
      <c r="Q49" s="118"/>
      <c r="R49" s="118"/>
      <c r="S49" s="119"/>
      <c r="U49" s="117" t="str">
        <f>IF(OR(K49="",L49=""),"",(COUNTIF(J49:J51,"V")*3)+(COUNTIF(J49:J51,"P")*1)+(COUNTIF(J49:J51,"VS")*1))</f>
        <v/>
      </c>
      <c r="V49" s="117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M-PROULX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IF(VLOOKUP(N49,$B$9:$D$13,3,FALSE)="","",VLOOKUP((VLOOKUP(N49,$B$9:$D$13,3,FALSE)),[1]Lég!$H$3:$J$30,3,FALSE))</f>
        <v>STE-MARIE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Raphael Allaire</v>
      </c>
      <c r="F53" s="118"/>
      <c r="G53" s="118"/>
      <c r="H53" s="118"/>
      <c r="I53" s="119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25">
        <v>2</v>
      </c>
      <c r="O53" s="118" t="str">
        <f>VLOOKUP(N53,$B$9:$J$13,4,FALSE)</f>
        <v>Vincent Demougeot</v>
      </c>
      <c r="P53" s="118"/>
      <c r="Q53" s="118"/>
      <c r="R53" s="118"/>
      <c r="S53" s="119"/>
      <c r="U53" s="117" t="str">
        <f>IF(OR(K53="",L53=""),"",(COUNTIF(J53:J55,"V")*3)+(COUNTIF(J53:J55,"P")*1)+(COUNTIF(J53:J55,"VS")*1))</f>
        <v/>
      </c>
      <c r="V53" s="117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STE-MARIE</v>
      </c>
      <c r="F55" s="120"/>
      <c r="G55" s="120"/>
      <c r="H55" s="120"/>
      <c r="I55" s="12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20" t="str">
        <f>IF(VLOOKUP(N53,$B$9:$D$13,3,FALSE)="","",VLOOKUP((VLOOKUP(N53,$B$9:$D$13,3,FALSE)),[1]Lég!$H$3:$J$30,3,FALSE))</f>
        <v>M-PROULX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48" priority="8">
      <formula>B2=VLOOKUP("X2",$A$9:$J$13,5,FALSE)</formula>
    </cfRule>
  </conditionalFormatting>
  <conditionalFormatting sqref="B5:F6">
    <cfRule type="expression" dxfId="147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6" priority="6">
      <formula>B1=VLOOKUP("X4",$A$9:$J$13,5,FALSE)</formula>
    </cfRule>
    <cfRule type="expression" dxfId="145" priority="7">
      <formula>B1=VLOOKUP("X3",$A$9:$J$13,5,FALSE)</formula>
    </cfRule>
    <cfRule type="expression" dxfId="144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3" priority="5">
      <formula>B1=VLOOKUP("X5",$A$9:$J$13,5,FALSE)</formula>
    </cfRule>
  </conditionalFormatting>
  <conditionalFormatting sqref="B1:S4">
    <cfRule type="expression" dxfId="142" priority="9">
      <formula>B1=VLOOKUP("X1",$A$9:$J$12,5,FALSE)</formula>
    </cfRule>
  </conditionalFormatting>
  <conditionalFormatting sqref="B4:S7">
    <cfRule type="expression" dxfId="141" priority="2">
      <formula>B4=VLOOKUP("X2",$A$9:$J$13,5,FALSE)</formula>
    </cfRule>
    <cfRule type="expression" dxfId="140" priority="3">
      <formula>B4=VLOOKUP("X3",$A$9:$J$13,5,FALSE)</formula>
    </cfRule>
    <cfRule type="expression" dxfId="139" priority="4">
      <formula>B4=VLOOKUP("X4",$A$9:$J$13,5,FALSE)</formula>
    </cfRule>
  </conditionalFormatting>
  <conditionalFormatting sqref="E8:Q8">
    <cfRule type="expression" dxfId="138" priority="10">
      <formula>E8=VLOOKUP("X2",$A$9:$J$13,5,FALSE)</formula>
    </cfRule>
    <cfRule type="expression" dxfId="137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36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7694-CAE0-4FE8-BC7B-A6F8EA980671}">
  <sheetPr>
    <pageSetUpPr fitToPage="1"/>
  </sheetPr>
  <dimension ref="A1:AG70"/>
  <sheetViews>
    <sheetView zoomScaleNormal="100" workbookViewId="0">
      <selection activeCell="E13" sqref="E13:J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IF(ISNA(VLOOKUP("X",Lég!$G:$H,2,FALSE)),"",VLOOKUP("X",Lég!$G:$H,2,FALSE))</f>
        <v/>
      </c>
      <c r="C2" s="46"/>
      <c r="D2" s="139" t="s">
        <v>139</v>
      </c>
      <c r="E2" s="140"/>
      <c r="F2" s="140"/>
      <c r="G2" s="140"/>
      <c r="H2" s="140"/>
      <c r="I2" s="141"/>
      <c r="J2" s="47"/>
      <c r="K2" s="139" t="s">
        <v>187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189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142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37" t="s">
        <v>162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7</v>
      </c>
      <c r="E10" s="129" t="s">
        <v>160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 t="shared" ref="S10:S13" si="0"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29" t="s">
        <v>166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7</v>
      </c>
      <c r="E12" s="129" t="s">
        <v>164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31" t="s">
        <v>165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132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Alexis St-Pierre</v>
      </c>
      <c r="F17" s="118"/>
      <c r="G17" s="118"/>
      <c r="H17" s="118"/>
      <c r="I17" s="119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25">
        <v>4</v>
      </c>
      <c r="O17" s="128" t="str">
        <f>VLOOKUP(N17,$B$9:$J$13,4,FALSE)</f>
        <v>Colllin Vigneault</v>
      </c>
      <c r="P17" s="118"/>
      <c r="Q17" s="118"/>
      <c r="R17" s="118"/>
      <c r="S17" s="119"/>
      <c r="U17" s="117" t="str">
        <f>IF(OR(K17="",L17=""),"",(COUNTIF(J17:J19,"V")*3)+(COUNTIF(J17:J19,"P")*1)+(COUNTIF(J17:J19,"VS")*1))</f>
        <v/>
      </c>
      <c r="V17" s="117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MARIE-RIVIER</v>
      </c>
      <c r="F19" s="120"/>
      <c r="G19" s="120"/>
      <c r="H19" s="120"/>
      <c r="I19" s="12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20" t="str">
        <f>IF(VLOOKUP(N17,$B$9:$D$13,3,FALSE)="","",VLOOKUP((VLOOKUP(N17,$B$9:$D$13,3,FALSE)),Lég!$H$3:$J$30,3,FALSE))</f>
        <v>MARIE-RIVIER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Nicolas Martel</v>
      </c>
      <c r="F21" s="118"/>
      <c r="G21" s="118"/>
      <c r="H21" s="118"/>
      <c r="I21" s="119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25">
        <v>5</v>
      </c>
      <c r="O21" s="118" t="str">
        <f>VLOOKUP(N21,$B$9:$J$13,4,FALSE)</f>
        <v>Jayden Caron</v>
      </c>
      <c r="P21" s="118"/>
      <c r="Q21" s="118"/>
      <c r="R21" s="118"/>
      <c r="S21" s="119"/>
      <c r="U21" s="117" t="str">
        <f>IF(OR(K21="",L21=""),"",(COUNTIF(J21:J23,"V")*3)+(COUNTIF(J21:J23,"P")*1)+(COUNTIF(J21:J23,"VS")*1))</f>
        <v/>
      </c>
      <c r="V21" s="117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LE BOISÉ</v>
      </c>
      <c r="F23" s="120"/>
      <c r="G23" s="120"/>
      <c r="H23" s="120"/>
      <c r="I23" s="12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20" t="str">
        <f>IF(VLOOKUP(N21,$B$9:$D$13,3,FALSE)="","",VLOOKUP((VLOOKUP(N21,$B$9:$D$13,3,FALSE)),Lég!$H$3:$J$30,3,FALSE))</f>
        <v>LA SAMARE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Shawn Veilleux</v>
      </c>
      <c r="F25" s="118"/>
      <c r="G25" s="118"/>
      <c r="H25" s="118"/>
      <c r="I25" s="119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25">
        <v>4</v>
      </c>
      <c r="O25" s="118" t="str">
        <f>VLOOKUP(N25,$B$9:$J$13,4,FALSE)</f>
        <v>Colllin Vigneault</v>
      </c>
      <c r="P25" s="118"/>
      <c r="Q25" s="118"/>
      <c r="R25" s="118"/>
      <c r="S25" s="119"/>
      <c r="U25" s="117" t="str">
        <f>IF(OR(K25="",L25=""),"",(COUNTIF(J25:J27,"V")*3)+(COUNTIF(J25:J27,"P")*1)+(COUNTIF(J25:J27,"VS")*1))</f>
        <v/>
      </c>
      <c r="V25" s="117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M-PROULX</v>
      </c>
      <c r="F27" s="120"/>
      <c r="G27" s="120"/>
      <c r="H27" s="120"/>
      <c r="I27" s="12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7"/>
      <c r="O27" s="120" t="str">
        <f>IF(VLOOKUP(N25,$B$9:$D$13,3,FALSE)="","",VLOOKUP((VLOOKUP(N25,$B$9:$D$13,3,FALSE)),Lég!$H$3:$J$30,3,FALSE))</f>
        <v>MARIE-RIVIER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Alexis St-Pierre</v>
      </c>
      <c r="F29" s="118"/>
      <c r="G29" s="118"/>
      <c r="H29" s="118"/>
      <c r="I29" s="119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25">
        <v>5</v>
      </c>
      <c r="O29" s="118" t="str">
        <f>VLOOKUP(N29,$B$9:$J$13,4,FALSE)</f>
        <v>Jayden Caron</v>
      </c>
      <c r="P29" s="118"/>
      <c r="Q29" s="118"/>
      <c r="R29" s="118"/>
      <c r="S29" s="119"/>
      <c r="U29" s="117" t="str">
        <f>IF(OR(K29="",L29=""),"",(COUNTIF(J29:J31,"V")*3)+(COUNTIF(J29:J31,"P")*1)+(COUNTIF(J29:J31,"VS")*1))</f>
        <v/>
      </c>
      <c r="V29" s="117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MARIE-RIVIER</v>
      </c>
      <c r="F31" s="120"/>
      <c r="G31" s="120"/>
      <c r="H31" s="120"/>
      <c r="I31" s="12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20" t="str">
        <f>IF(VLOOKUP(N29,$B$9:$D$13,3,FALSE)="","",VLOOKUP((VLOOKUP(N29,$B$9:$D$13,3,FALSE)),Lég!$H$3:$J$30,3,FALSE))</f>
        <v>LA SAMARE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Shawn Veilleux</v>
      </c>
      <c r="F33" s="118"/>
      <c r="G33" s="118"/>
      <c r="H33" s="118"/>
      <c r="I33" s="119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25">
        <v>3</v>
      </c>
      <c r="O33" s="118" t="str">
        <f>VLOOKUP(N33,$B$9:$J$13,4,FALSE)</f>
        <v>Nicolas Martel</v>
      </c>
      <c r="P33" s="118"/>
      <c r="Q33" s="118"/>
      <c r="R33" s="118"/>
      <c r="S33" s="119"/>
      <c r="U33" s="117" t="str">
        <f>IF(OR(K33="",L33=""),"",(COUNTIF(J33:J35,"V")*3)+(COUNTIF(J33:J35,"P")*1)+(COUNTIF(J33:J35,"VS")*1))</f>
        <v/>
      </c>
      <c r="V33" s="117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M-PROULX</v>
      </c>
      <c r="F35" s="120"/>
      <c r="G35" s="120"/>
      <c r="H35" s="120"/>
      <c r="I35" s="12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20" t="str">
        <f>IF(VLOOKUP(N33,$B$9:$D$13,3,FALSE)="","",VLOOKUP((VLOOKUP(N33,$B$9:$D$13,3,FALSE)),Lég!$H$3:$J$30,3,FALSE))</f>
        <v>LE BOISÉ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Colllin Vigneault</v>
      </c>
      <c r="F37" s="118"/>
      <c r="G37" s="118"/>
      <c r="H37" s="118"/>
      <c r="I37" s="119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25">
        <v>5</v>
      </c>
      <c r="O37" s="118" t="str">
        <f>VLOOKUP(N37,$B$9:$J$13,4,FALSE)</f>
        <v>Jayden Caron</v>
      </c>
      <c r="P37" s="118"/>
      <c r="Q37" s="118"/>
      <c r="R37" s="118"/>
      <c r="S37" s="119"/>
      <c r="U37" s="117" t="str">
        <f>IF(OR(K37="",L37=""),"",(COUNTIF(J37:J39,"V")*3)+(COUNTIF(J37:J39,"P")*1)+(COUNTIF(J37:J39,"VS")*1))</f>
        <v/>
      </c>
      <c r="V37" s="117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MARIE-RIVIER</v>
      </c>
      <c r="F39" s="120"/>
      <c r="G39" s="120"/>
      <c r="H39" s="120"/>
      <c r="I39" s="12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20" t="str">
        <f>IF(VLOOKUP(N37,$B$9:$D$13,3,FALSE)="","",VLOOKUP((VLOOKUP(N37,$B$9:$D$13,3,FALSE)),Lég!$H$3:$J$30,3,FALSE))</f>
        <v>LA SAMARE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Alexis St-Pierre</v>
      </c>
      <c r="F41" s="118"/>
      <c r="G41" s="118"/>
      <c r="H41" s="118"/>
      <c r="I41" s="119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25">
        <v>3</v>
      </c>
      <c r="O41" s="118" t="str">
        <f>VLOOKUP(N41,$B$9:$J$13,4,FALSE)</f>
        <v>Nicolas Martel</v>
      </c>
      <c r="P41" s="118"/>
      <c r="Q41" s="118"/>
      <c r="R41" s="118"/>
      <c r="S41" s="119"/>
      <c r="U41" s="117" t="str">
        <f>IF(OR(K41="",L41=""),"",(COUNTIF(J41:J43,"V")*3)+(COUNTIF(J41:J43,"P")*1)+(COUNTIF(J41:J43,"VS")*1))</f>
        <v/>
      </c>
      <c r="V41" s="117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MARIE-RIVIER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IF(VLOOKUP(N41,$B$9:$D$13,3,FALSE)="","",VLOOKUP((VLOOKUP(N41,$B$9:$D$13,3,FALSE)),Lég!$H$3:$J$30,3,FALSE))</f>
        <v>LE BOISÉ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Shawn Veilleux</v>
      </c>
      <c r="F45" s="118"/>
      <c r="G45" s="118"/>
      <c r="H45" s="118"/>
      <c r="I45" s="119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25">
        <v>5</v>
      </c>
      <c r="O45" s="118" t="str">
        <f>VLOOKUP(N45,$B$9:$J$13,4,FALSE)</f>
        <v>Jayden Caron</v>
      </c>
      <c r="P45" s="118"/>
      <c r="Q45" s="118"/>
      <c r="R45" s="118"/>
      <c r="S45" s="119"/>
      <c r="U45" s="117" t="str">
        <f>IF(OR(K45="",L45=""),"",(COUNTIF(J45:J47,"V")*3)+(COUNTIF(J45:J47,"P")*1)+(COUNTIF(J45:J47,"VS")*1))</f>
        <v/>
      </c>
      <c r="V45" s="117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M-PROULX</v>
      </c>
      <c r="F47" s="120"/>
      <c r="G47" s="120"/>
      <c r="H47" s="120"/>
      <c r="I47" s="12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20" t="str">
        <f>IF(VLOOKUP(N45,$B$9:$D$13,3,FALSE)="","",VLOOKUP((VLOOKUP(N45,$B$9:$D$13,3,FALSE)),Lég!$H$3:$J$30,3,FALSE))</f>
        <v>LA SAMARE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Nicolas Martel</v>
      </c>
      <c r="F49" s="118"/>
      <c r="G49" s="118"/>
      <c r="H49" s="118"/>
      <c r="I49" s="119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25">
        <v>4</v>
      </c>
      <c r="O49" s="118" t="str">
        <f>VLOOKUP(N49,$B$9:$J$13,4,FALSE)</f>
        <v>Colllin Vigneault</v>
      </c>
      <c r="P49" s="118"/>
      <c r="Q49" s="118"/>
      <c r="R49" s="118"/>
      <c r="S49" s="119"/>
      <c r="U49" s="117" t="str">
        <f>IF(OR(K49="",L49=""),"",(COUNTIF(J49:J51,"V")*3)+(COUNTIF(J49:J51,"P")*1)+(COUNTIF(J49:J51,"VS")*1))</f>
        <v/>
      </c>
      <c r="V49" s="117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LE BOISÉ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IF(VLOOKUP(N49,$B$9:$D$13,3,FALSE)="","",VLOOKUP((VLOOKUP(N49,$B$9:$D$13,3,FALSE)),Lég!$H$3:$J$30,3,FALSE))</f>
        <v>MARIE-RIVIER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Shawn Veilleux</v>
      </c>
      <c r="F53" s="118"/>
      <c r="G53" s="118"/>
      <c r="H53" s="118"/>
      <c r="I53" s="119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25">
        <v>2</v>
      </c>
      <c r="O53" s="118" t="str">
        <f>VLOOKUP(N53,$B$9:$J$13,4,FALSE)</f>
        <v>Alexis St-Pierre</v>
      </c>
      <c r="P53" s="118"/>
      <c r="Q53" s="118"/>
      <c r="R53" s="118"/>
      <c r="S53" s="119"/>
      <c r="U53" s="117" t="str">
        <f>IF(OR(K53="",L53=""),"",(COUNTIF(J53:J55,"V")*3)+(COUNTIF(J53:J55,"P")*1)+(COUNTIF(J53:J55,"VS")*1))</f>
        <v/>
      </c>
      <c r="V53" s="117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M-PROULX</v>
      </c>
      <c r="F55" s="120"/>
      <c r="G55" s="120"/>
      <c r="H55" s="120"/>
      <c r="I55" s="12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20" t="str">
        <f>IF(VLOOKUP(N53,$B$9:$D$13,3,FALSE)="","",VLOOKUP((VLOOKUP(N53,$B$9:$D$13,3,FALSE)),Lég!$H$3:$J$30,3,FALSE))</f>
        <v>MARIE-RIVIER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35" priority="13">
      <formula>B2=VLOOKUP("X2",$A$9:$J$13,5,FALSE)</formula>
    </cfRule>
  </conditionalFormatting>
  <conditionalFormatting sqref="B5:F6">
    <cfRule type="expression" dxfId="134" priority="6">
      <formula>B5=VLOOKUP("X1",$A$9:$J$13,5,FALSE)</formula>
    </cfRule>
  </conditionalFormatting>
  <conditionalFormatting sqref="B1:S1 C2:S3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33" priority="11">
      <formula>B1=VLOOKUP("X4",$A$9:$J$13,5,FALSE)</formula>
    </cfRule>
    <cfRule type="expression" dxfId="132" priority="12">
      <formula>B1=VLOOKUP("X3",$A$9:$J$13,5,FALSE)</formula>
    </cfRule>
    <cfRule type="expression" dxfId="131" priority="17">
      <formula>B1=VLOOKUP("X2",$A$9:$J$13,5,FALSE)</formula>
    </cfRule>
  </conditionalFormatting>
  <conditionalFormatting sqref="B1:S1 C2:S3 B4:S4 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30" priority="10">
      <formula>B1=VLOOKUP("X5",$A$9:$J$13,5,FALSE)</formula>
    </cfRule>
  </conditionalFormatting>
  <conditionalFormatting sqref="B1:S4">
    <cfRule type="expression" dxfId="129" priority="14">
      <formula>B1=VLOOKUP("X1",$A$9:$J$12,5,FALSE)</formula>
    </cfRule>
  </conditionalFormatting>
  <conditionalFormatting sqref="B4:S7">
    <cfRule type="expression" dxfId="128" priority="7">
      <formula>B4=VLOOKUP("X2",$A$9:$J$13,5,FALSE)</formula>
    </cfRule>
    <cfRule type="expression" dxfId="127" priority="8">
      <formula>B4=VLOOKUP("X3",$A$9:$J$13,5,FALSE)</formula>
    </cfRule>
    <cfRule type="expression" dxfId="126" priority="9">
      <formula>B4=VLOOKUP("X4",$A$9:$J$13,5,FALSE)</formula>
    </cfRule>
  </conditionalFormatting>
  <conditionalFormatting sqref="B19:S20 B23:S24 B27:S28 B31:S32 B35:S36 B39:S40 B43:S44 B47:S48 B51:S52 B55:S1048576">
    <cfRule type="expression" dxfId="125" priority="1">
      <formula>B19=VLOOKUP("X5",$A$9:$J$13,5,FALSE)</formula>
    </cfRule>
    <cfRule type="expression" dxfId="124" priority="2">
      <formula>B19=VLOOKUP("X4",$A$9:$J$13,5,FALSE)</formula>
    </cfRule>
    <cfRule type="expression" dxfId="123" priority="3">
      <formula>B19=VLOOKUP("X3",$A$9:$J$13,5,FALSE)</formula>
    </cfRule>
    <cfRule type="expression" dxfId="122" priority="4">
      <formula>B19=VLOOKUP("X2",$A$9:$J$13,5,FALSE)</formula>
    </cfRule>
    <cfRule type="expression" dxfId="121" priority="5">
      <formula>B19=VLOOKUP("X1",$A$9:$J$12,5,FALSE)</formula>
    </cfRule>
  </conditionalFormatting>
  <conditionalFormatting sqref="E8:Q8">
    <cfRule type="expression" dxfId="120" priority="15">
      <formula>E8=VLOOKUP("X2",$A$9:$J$13,5,FALSE)</formula>
    </cfRule>
    <cfRule type="expression" dxfId="119" priority="16">
      <formula>E8=VLOOKUP("X1",$A$9:$J$13,5,FALSE)</formula>
    </cfRule>
  </conditionalFormatting>
  <conditionalFormatting sqref="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18" priority="18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F75A-A4BD-4737-A08F-AD4496026D31}">
  <sheetPr>
    <pageSetUpPr fitToPage="1"/>
  </sheetPr>
  <dimension ref="A1:AG70"/>
  <sheetViews>
    <sheetView zoomScaleNormal="100" workbookViewId="0">
      <selection activeCell="K5" sqref="K5:N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140</v>
      </c>
      <c r="E2" s="140"/>
      <c r="F2" s="140"/>
      <c r="G2" s="140"/>
      <c r="H2" s="140"/>
      <c r="I2" s="141"/>
      <c r="J2" s="47"/>
      <c r="K2" s="139" t="s">
        <v>187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190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151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37" t="s">
        <v>170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69</v>
      </c>
      <c r="E10" s="129" t="s">
        <v>167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 t="shared" ref="S10:S13" si="0"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29" t="s">
        <v>168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55</v>
      </c>
      <c r="E12" s="129" t="s">
        <v>171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31" t="s">
        <v>169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132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Alexandre Marchand</v>
      </c>
      <c r="F17" s="118"/>
      <c r="G17" s="118"/>
      <c r="H17" s="118"/>
      <c r="I17" s="119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25">
        <v>4</v>
      </c>
      <c r="O17" s="128" t="str">
        <f>VLOOKUP(N17,$B$9:$J$13,4,FALSE)</f>
        <v>Jayden Provencher</v>
      </c>
      <c r="P17" s="118"/>
      <c r="Q17" s="118"/>
      <c r="R17" s="118"/>
      <c r="S17" s="119"/>
      <c r="U17" s="117" t="str">
        <f>IF(OR(K17="",L17=""),"",(COUNTIF(J17:J19,"V")*3)+(COUNTIF(J17:J19,"P")*1)+(COUNTIF(J17:J19,"VS")*1))</f>
        <v/>
      </c>
      <c r="V17" s="117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STE-MARIE</v>
      </c>
      <c r="F19" s="120"/>
      <c r="G19" s="120"/>
      <c r="H19" s="120"/>
      <c r="I19" s="12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20" t="str">
        <f>IF(VLOOKUP(N17,$B$9:$D$13,3,FALSE)="","",VLOOKUP((VLOOKUP(N17,$B$9:$D$13,3,FALSE)),Lég!$H$3:$J$30,3,FALSE))</f>
        <v>JEANNE-MANCE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Jeremy Gauthier</v>
      </c>
      <c r="F21" s="118"/>
      <c r="G21" s="118"/>
      <c r="H21" s="118"/>
      <c r="I21" s="119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25">
        <v>5</v>
      </c>
      <c r="O21" s="118" t="str">
        <f>VLOOKUP(N21,$B$9:$J$13,4,FALSE)</f>
        <v>Logan Michaud</v>
      </c>
      <c r="P21" s="118"/>
      <c r="Q21" s="118"/>
      <c r="R21" s="118"/>
      <c r="S21" s="119"/>
      <c r="U21" s="117" t="str">
        <f>IF(OR(K21="",L21=""),"",(COUNTIF(J21:J23,"V")*3)+(COUNTIF(J21:J23,"P")*1)+(COUNTIF(J21:J23,"VS")*1))</f>
        <v/>
      </c>
      <c r="V21" s="117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M-PROULX</v>
      </c>
      <c r="F23" s="120"/>
      <c r="G23" s="120"/>
      <c r="H23" s="120"/>
      <c r="I23" s="12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20" t="str">
        <f>IF(VLOOKUP(N21,$B$9:$D$13,3,FALSE)="","",VLOOKUP((VLOOKUP(N21,$B$9:$D$13,3,FALSE)),Lég!$H$3:$J$30,3,FALSE))</f>
        <v>LA SAMARE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Alexis Houle</v>
      </c>
      <c r="F25" s="118"/>
      <c r="G25" s="118"/>
      <c r="H25" s="118"/>
      <c r="I25" s="119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25">
        <v>4</v>
      </c>
      <c r="O25" s="118" t="str">
        <f>VLOOKUP(N25,$B$9:$J$13,4,FALSE)</f>
        <v>Jayden Provencher</v>
      </c>
      <c r="P25" s="118"/>
      <c r="Q25" s="118"/>
      <c r="R25" s="118"/>
      <c r="S25" s="119"/>
      <c r="U25" s="117" t="str">
        <f>IF(OR(K25="",L25=""),"",(COUNTIF(J25:J27,"V")*3)+(COUNTIF(J25:J27,"P")*1)+(COUNTIF(J25:J27,"VS")*1))</f>
        <v/>
      </c>
      <c r="V25" s="117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LE BOISÉ</v>
      </c>
      <c r="F27" s="120"/>
      <c r="G27" s="120"/>
      <c r="H27" s="120"/>
      <c r="I27" s="12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7"/>
      <c r="O27" s="120" t="str">
        <f>IF(VLOOKUP(N25,$B$9:$D$13,3,FALSE)="","",VLOOKUP((VLOOKUP(N25,$B$9:$D$13,3,FALSE)),Lég!$H$3:$J$30,3,FALSE))</f>
        <v>JEANNE-MANCE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Alexandre Marchand</v>
      </c>
      <c r="F29" s="118"/>
      <c r="G29" s="118"/>
      <c r="H29" s="118"/>
      <c r="I29" s="119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25">
        <v>5</v>
      </c>
      <c r="O29" s="118" t="str">
        <f>VLOOKUP(N29,$B$9:$J$13,4,FALSE)</f>
        <v>Logan Michaud</v>
      </c>
      <c r="P29" s="118"/>
      <c r="Q29" s="118"/>
      <c r="R29" s="118"/>
      <c r="S29" s="119"/>
      <c r="U29" s="117" t="str">
        <f>IF(OR(K29="",L29=""),"",(COUNTIF(J29:J31,"V")*3)+(COUNTIF(J29:J31,"P")*1)+(COUNTIF(J29:J31,"VS")*1))</f>
        <v/>
      </c>
      <c r="V29" s="117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STE-MARIE</v>
      </c>
      <c r="F31" s="120"/>
      <c r="G31" s="120"/>
      <c r="H31" s="120"/>
      <c r="I31" s="12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20" t="str">
        <f>IF(VLOOKUP(N29,$B$9:$D$13,3,FALSE)="","",VLOOKUP((VLOOKUP(N29,$B$9:$D$13,3,FALSE)),Lég!$H$3:$J$30,3,FALSE))</f>
        <v>LA SAMARE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Alexis Houle</v>
      </c>
      <c r="F33" s="118"/>
      <c r="G33" s="118"/>
      <c r="H33" s="118"/>
      <c r="I33" s="119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25">
        <v>3</v>
      </c>
      <c r="O33" s="118" t="str">
        <f>VLOOKUP(N33,$B$9:$J$13,4,FALSE)</f>
        <v>Jeremy Gauthier</v>
      </c>
      <c r="P33" s="118"/>
      <c r="Q33" s="118"/>
      <c r="R33" s="118"/>
      <c r="S33" s="119"/>
      <c r="U33" s="117" t="str">
        <f>IF(OR(K33="",L33=""),"",(COUNTIF(J33:J35,"V")*3)+(COUNTIF(J33:J35,"P")*1)+(COUNTIF(J33:J35,"VS")*1))</f>
        <v/>
      </c>
      <c r="V33" s="117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LE BOISÉ</v>
      </c>
      <c r="F35" s="120"/>
      <c r="G35" s="120"/>
      <c r="H35" s="120"/>
      <c r="I35" s="12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20" t="str">
        <f>IF(VLOOKUP(N33,$B$9:$D$13,3,FALSE)="","",VLOOKUP((VLOOKUP(N33,$B$9:$D$13,3,FALSE)),Lég!$H$3:$J$30,3,FALSE))</f>
        <v>M-PROULX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Jayden Provencher</v>
      </c>
      <c r="F37" s="118"/>
      <c r="G37" s="118"/>
      <c r="H37" s="118"/>
      <c r="I37" s="119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25">
        <v>5</v>
      </c>
      <c r="O37" s="118" t="str">
        <f>VLOOKUP(N37,$B$9:$J$13,4,FALSE)</f>
        <v>Logan Michaud</v>
      </c>
      <c r="P37" s="118"/>
      <c r="Q37" s="118"/>
      <c r="R37" s="118"/>
      <c r="S37" s="119"/>
      <c r="U37" s="117" t="str">
        <f>IF(OR(K37="",L37=""),"",(COUNTIF(J37:J39,"V")*3)+(COUNTIF(J37:J39,"P")*1)+(COUNTIF(J37:J39,"VS")*1))</f>
        <v/>
      </c>
      <c r="V37" s="117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JEANNE-MANCE</v>
      </c>
      <c r="F39" s="120"/>
      <c r="G39" s="120"/>
      <c r="H39" s="120"/>
      <c r="I39" s="12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20" t="str">
        <f>IF(VLOOKUP(N37,$B$9:$D$13,3,FALSE)="","",VLOOKUP((VLOOKUP(N37,$B$9:$D$13,3,FALSE)),Lég!$H$3:$J$30,3,FALSE))</f>
        <v>LA SAMARE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Alexandre Marchand</v>
      </c>
      <c r="F41" s="118"/>
      <c r="G41" s="118"/>
      <c r="H41" s="118"/>
      <c r="I41" s="119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25">
        <v>3</v>
      </c>
      <c r="O41" s="118" t="str">
        <f>VLOOKUP(N41,$B$9:$J$13,4,FALSE)</f>
        <v>Jeremy Gauthier</v>
      </c>
      <c r="P41" s="118"/>
      <c r="Q41" s="118"/>
      <c r="R41" s="118"/>
      <c r="S41" s="119"/>
      <c r="U41" s="117" t="str">
        <f>IF(OR(K41="",L41=""),"",(COUNTIF(J41:J43,"V")*3)+(COUNTIF(J41:J43,"P")*1)+(COUNTIF(J41:J43,"VS")*1))</f>
        <v/>
      </c>
      <c r="V41" s="117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STE-MARIE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IF(VLOOKUP(N41,$B$9:$D$13,3,FALSE)="","",VLOOKUP((VLOOKUP(N41,$B$9:$D$13,3,FALSE)),Lég!$H$3:$J$30,3,FALSE))</f>
        <v>M-PROULX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Alexis Houle</v>
      </c>
      <c r="F45" s="118"/>
      <c r="G45" s="118"/>
      <c r="H45" s="118"/>
      <c r="I45" s="119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25">
        <v>5</v>
      </c>
      <c r="O45" s="118" t="str">
        <f>VLOOKUP(N45,$B$9:$J$13,4,FALSE)</f>
        <v>Logan Michaud</v>
      </c>
      <c r="P45" s="118"/>
      <c r="Q45" s="118"/>
      <c r="R45" s="118"/>
      <c r="S45" s="119"/>
      <c r="U45" s="117" t="str">
        <f>IF(OR(K45="",L45=""),"",(COUNTIF(J45:J47,"V")*3)+(COUNTIF(J45:J47,"P")*1)+(COUNTIF(J45:J47,"VS")*1))</f>
        <v/>
      </c>
      <c r="V45" s="117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LE BOISÉ</v>
      </c>
      <c r="F47" s="120"/>
      <c r="G47" s="120"/>
      <c r="H47" s="120"/>
      <c r="I47" s="12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20" t="str">
        <f>IF(VLOOKUP(N45,$B$9:$D$13,3,FALSE)="","",VLOOKUP((VLOOKUP(N45,$B$9:$D$13,3,FALSE)),Lég!$H$3:$J$30,3,FALSE))</f>
        <v>LA SAMARE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Jeremy Gauthier</v>
      </c>
      <c r="F49" s="118"/>
      <c r="G49" s="118"/>
      <c r="H49" s="118"/>
      <c r="I49" s="119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25">
        <v>4</v>
      </c>
      <c r="O49" s="118" t="str">
        <f>VLOOKUP(N49,$B$9:$J$13,4,FALSE)</f>
        <v>Jayden Provencher</v>
      </c>
      <c r="P49" s="118"/>
      <c r="Q49" s="118"/>
      <c r="R49" s="118"/>
      <c r="S49" s="119"/>
      <c r="U49" s="117" t="str">
        <f>IF(OR(K49="",L49=""),"",(COUNTIF(J49:J51,"V")*3)+(COUNTIF(J49:J51,"P")*1)+(COUNTIF(J49:J51,"VS")*1))</f>
        <v/>
      </c>
      <c r="V49" s="117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M-PROULX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IF(VLOOKUP(N49,$B$9:$D$13,3,FALSE)="","",VLOOKUP((VLOOKUP(N49,$B$9:$D$13,3,FALSE)),Lég!$H$3:$J$30,3,FALSE))</f>
        <v>JEANNE-MANCE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Alexis Houle</v>
      </c>
      <c r="F53" s="118"/>
      <c r="G53" s="118"/>
      <c r="H53" s="118"/>
      <c r="I53" s="119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25">
        <v>2</v>
      </c>
      <c r="O53" s="118" t="str">
        <f>VLOOKUP(N53,$B$9:$J$13,4,FALSE)</f>
        <v>Alexandre Marchand</v>
      </c>
      <c r="P53" s="118"/>
      <c r="Q53" s="118"/>
      <c r="R53" s="118"/>
      <c r="S53" s="119"/>
      <c r="U53" s="117" t="str">
        <f>IF(OR(K53="",L53=""),"",(COUNTIF(J53:J55,"V")*3)+(COUNTIF(J53:J55,"P")*1)+(COUNTIF(J53:J55,"VS")*1))</f>
        <v/>
      </c>
      <c r="V53" s="117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LE BOISÉ</v>
      </c>
      <c r="F55" s="120"/>
      <c r="G55" s="120"/>
      <c r="H55" s="120"/>
      <c r="I55" s="12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20" t="str">
        <f>IF(VLOOKUP(N53,$B$9:$D$13,3,FALSE)="","",VLOOKUP((VLOOKUP(N53,$B$9:$D$13,3,FALSE)),Lég!$H$3:$J$30,3,FALSE))</f>
        <v>STE-MARIE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17" priority="18">
      <formula>B2=VLOOKUP("X2",$A$9:$J$13,5,FALSE)</formula>
    </cfRule>
  </conditionalFormatting>
  <conditionalFormatting sqref="B5:F6">
    <cfRule type="expression" dxfId="116" priority="11">
      <formula>B5=VLOOKUP("X1",$A$9:$J$13,5,FALSE)</formula>
    </cfRule>
  </conditionalFormatting>
  <conditionalFormatting sqref="B1:S1 C2:S3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15" priority="16">
      <formula>B1=VLOOKUP("X4",$A$9:$J$13,5,FALSE)</formula>
    </cfRule>
    <cfRule type="expression" dxfId="114" priority="17">
      <formula>B1=VLOOKUP("X3",$A$9:$J$13,5,FALSE)</formula>
    </cfRule>
    <cfRule type="expression" dxfId="113" priority="22">
      <formula>B1=VLOOKUP("X2",$A$9:$J$13,5,FALSE)</formula>
    </cfRule>
  </conditionalFormatting>
  <conditionalFormatting sqref="B1:S1 C2:S3 B4:S4 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12" priority="15">
      <formula>B1=VLOOKUP("X5",$A$9:$J$13,5,FALSE)</formula>
    </cfRule>
  </conditionalFormatting>
  <conditionalFormatting sqref="B1:S4">
    <cfRule type="expression" dxfId="111" priority="19">
      <formula>B1=VLOOKUP("X1",$A$9:$J$12,5,FALSE)</formula>
    </cfRule>
  </conditionalFormatting>
  <conditionalFormatting sqref="B4:S7">
    <cfRule type="expression" dxfId="110" priority="12">
      <formula>B4=VLOOKUP("X2",$A$9:$J$13,5,FALSE)</formula>
    </cfRule>
    <cfRule type="expression" dxfId="109" priority="13">
      <formula>B4=VLOOKUP("X3",$A$9:$J$13,5,FALSE)</formula>
    </cfRule>
    <cfRule type="expression" dxfId="108" priority="14">
      <formula>B4=VLOOKUP("X4",$A$9:$J$13,5,FALSE)</formula>
    </cfRule>
  </conditionalFormatting>
  <conditionalFormatting sqref="B19:S20 B23:S24 B27:S28 B31:S32 B35:S36 B39:S40 B43:S44 B47:S48 B51:S52 B55:S1048576">
    <cfRule type="expression" dxfId="107" priority="1">
      <formula>B19=VLOOKUP("X5",$A$9:$J$13,5,FALSE)</formula>
    </cfRule>
    <cfRule type="expression" dxfId="106" priority="2">
      <formula>B19=VLOOKUP("X4",$A$9:$J$13,5,FALSE)</formula>
    </cfRule>
    <cfRule type="expression" dxfId="105" priority="3">
      <formula>B19=VLOOKUP("X3",$A$9:$J$13,5,FALSE)</formula>
    </cfRule>
    <cfRule type="expression" dxfId="104" priority="4">
      <formula>B19=VLOOKUP("X2",$A$9:$J$13,5,FALSE)</formula>
    </cfRule>
    <cfRule type="expression" dxfId="103" priority="5">
      <formula>B19=VLOOKUP("X1",$A$9:$J$12,5,FALSE)</formula>
    </cfRule>
  </conditionalFormatting>
  <conditionalFormatting sqref="E8:Q8">
    <cfRule type="expression" dxfId="102" priority="20">
      <formula>E8=VLOOKUP("X2",$A$9:$J$13,5,FALSE)</formula>
    </cfRule>
    <cfRule type="expression" dxfId="101" priority="21">
      <formula>E8=VLOOKUP("X1",$A$9:$J$13,5,FALSE)</formula>
    </cfRule>
  </conditionalFormatting>
  <conditionalFormatting sqref="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00" priority="2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F0C0-4D7B-4839-8989-E210827C3737}">
  <sheetPr>
    <pageSetUpPr fitToPage="1"/>
  </sheetPr>
  <dimension ref="A1:AG70"/>
  <sheetViews>
    <sheetView zoomScaleNormal="100" workbookViewId="0">
      <selection activeCell="E9" sqref="E9:J9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141</v>
      </c>
      <c r="E2" s="140"/>
      <c r="F2" s="140"/>
      <c r="G2" s="140"/>
      <c r="H2" s="140"/>
      <c r="I2" s="141"/>
      <c r="J2" s="47"/>
      <c r="K2" s="139" t="s">
        <v>187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192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152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37" t="s">
        <v>196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29" t="s">
        <v>172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 t="shared" ref="S10:S13" si="0"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69</v>
      </c>
      <c r="E11" s="129" t="s">
        <v>180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29" t="s">
        <v>174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96</v>
      </c>
      <c r="E13" s="131" t="s">
        <v>191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132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Emile Roberge</v>
      </c>
      <c r="F17" s="118"/>
      <c r="G17" s="118"/>
      <c r="H17" s="118"/>
      <c r="I17" s="119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25">
        <v>4</v>
      </c>
      <c r="O17" s="128" t="str">
        <f>VLOOKUP(N17,$B$9:$J$13,4,FALSE)</f>
        <v>Killian Kohler</v>
      </c>
      <c r="P17" s="118"/>
      <c r="Q17" s="118"/>
      <c r="R17" s="118"/>
      <c r="S17" s="119"/>
      <c r="U17" s="117" t="str">
        <f>IF(OR(K17="",L17=""),"",(COUNTIF(J17:J19,"V")*3)+(COUNTIF(J17:J19,"P")*1)+(COUNTIF(J17:J19,"VS")*1))</f>
        <v/>
      </c>
      <c r="V17" s="117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LA SAMARE</v>
      </c>
      <c r="F19" s="120"/>
      <c r="G19" s="120"/>
      <c r="H19" s="120"/>
      <c r="I19" s="12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20" t="str">
        <f>IF(VLOOKUP(N17,$B$9:$D$13,3,FALSE)="","",VLOOKUP((VLOOKUP(N17,$B$9:$D$13,3,FALSE)),Lég!$H$3:$J$30,3,FALSE))</f>
        <v>M-PROULX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Mavrik Provencher</v>
      </c>
      <c r="F21" s="118"/>
      <c r="G21" s="118"/>
      <c r="H21" s="118"/>
      <c r="I21" s="119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25">
        <v>5</v>
      </c>
      <c r="O21" s="118" t="str">
        <f>VLOOKUP(N21,$B$9:$J$13,4,FALSE)</f>
        <v xml:space="preserve">Édouard Côté-Simard  </v>
      </c>
      <c r="P21" s="118"/>
      <c r="Q21" s="118"/>
      <c r="R21" s="118"/>
      <c r="S21" s="119"/>
      <c r="U21" s="117" t="str">
        <f>IF(OR(K21="",L21=""),"",(COUNTIF(J21:J23,"V")*3)+(COUNTIF(J21:J23,"P")*1)+(COUNTIF(J21:J23,"VS")*1))</f>
        <v/>
      </c>
      <c r="V21" s="117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STE-MARIE</v>
      </c>
      <c r="F23" s="120"/>
      <c r="G23" s="120"/>
      <c r="H23" s="120"/>
      <c r="I23" s="12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20" t="str">
        <f>IF(VLOOKUP(N21,$B$9:$D$13,3,FALSE)="","",VLOOKUP((VLOOKUP(N21,$B$9:$D$13,3,FALSE)),Lég!$H$3:$J$30,3,FALSE))</f>
        <v>JEAN-RAIMBAULT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Xavier Hamel</v>
      </c>
      <c r="F25" s="118"/>
      <c r="G25" s="118"/>
      <c r="H25" s="118"/>
      <c r="I25" s="119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25">
        <v>4</v>
      </c>
      <c r="O25" s="118" t="str">
        <f>VLOOKUP(N25,$B$9:$J$13,4,FALSE)</f>
        <v>Killian Kohler</v>
      </c>
      <c r="P25" s="118"/>
      <c r="Q25" s="118"/>
      <c r="R25" s="118"/>
      <c r="S25" s="119"/>
      <c r="U25" s="117" t="str">
        <f>IF(OR(K25="",L25=""),"",(COUNTIF(J25:J27,"V")*3)+(COUNTIF(J25:J27,"P")*1)+(COUNTIF(J25:J27,"VS")*1))</f>
        <v/>
      </c>
      <c r="V25" s="117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LE BOISÉ</v>
      </c>
      <c r="F27" s="120"/>
      <c r="G27" s="120"/>
      <c r="H27" s="120"/>
      <c r="I27" s="12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7"/>
      <c r="O27" s="120" t="str">
        <f>IF(VLOOKUP(N25,$B$9:$D$13,3,FALSE)="","",VLOOKUP((VLOOKUP(N25,$B$9:$D$13,3,FALSE)),Lég!$H$3:$J$30,3,FALSE))</f>
        <v>M-PROULX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Emile Roberge</v>
      </c>
      <c r="F29" s="118"/>
      <c r="G29" s="118"/>
      <c r="H29" s="118"/>
      <c r="I29" s="119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25">
        <v>5</v>
      </c>
      <c r="O29" s="118" t="str">
        <f>VLOOKUP(N29,$B$9:$J$13,4,FALSE)</f>
        <v xml:space="preserve">Édouard Côté-Simard  </v>
      </c>
      <c r="P29" s="118"/>
      <c r="Q29" s="118"/>
      <c r="R29" s="118"/>
      <c r="S29" s="119"/>
      <c r="U29" s="117" t="str">
        <f>IF(OR(K29="",L29=""),"",(COUNTIF(J29:J31,"V")*3)+(COUNTIF(J29:J31,"P")*1)+(COUNTIF(J29:J31,"VS")*1))</f>
        <v/>
      </c>
      <c r="V29" s="117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LA SAMARE</v>
      </c>
      <c r="F31" s="120"/>
      <c r="G31" s="120"/>
      <c r="H31" s="120"/>
      <c r="I31" s="12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20" t="str">
        <f>IF(VLOOKUP(N29,$B$9:$D$13,3,FALSE)="","",VLOOKUP((VLOOKUP(N29,$B$9:$D$13,3,FALSE)),Lég!$H$3:$J$30,3,FALSE))</f>
        <v>JEAN-RAIMBAULT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Xavier Hamel</v>
      </c>
      <c r="F33" s="118"/>
      <c r="G33" s="118"/>
      <c r="H33" s="118"/>
      <c r="I33" s="119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25">
        <v>3</v>
      </c>
      <c r="O33" s="118" t="str">
        <f>VLOOKUP(N33,$B$9:$J$13,4,FALSE)</f>
        <v>Mavrik Provencher</v>
      </c>
      <c r="P33" s="118"/>
      <c r="Q33" s="118"/>
      <c r="R33" s="118"/>
      <c r="S33" s="119"/>
      <c r="U33" s="117" t="str">
        <f>IF(OR(K33="",L33=""),"",(COUNTIF(J33:J35,"V")*3)+(COUNTIF(J33:J35,"P")*1)+(COUNTIF(J33:J35,"VS")*1))</f>
        <v/>
      </c>
      <c r="V33" s="117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LE BOISÉ</v>
      </c>
      <c r="F35" s="120"/>
      <c r="G35" s="120"/>
      <c r="H35" s="120"/>
      <c r="I35" s="12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20" t="str">
        <f>IF(VLOOKUP(N33,$B$9:$D$13,3,FALSE)="","",VLOOKUP((VLOOKUP(N33,$B$9:$D$13,3,FALSE)),Lég!$H$3:$J$30,3,FALSE))</f>
        <v>STE-MARIE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Killian Kohler</v>
      </c>
      <c r="F37" s="118"/>
      <c r="G37" s="118"/>
      <c r="H37" s="118"/>
      <c r="I37" s="119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25">
        <v>5</v>
      </c>
      <c r="O37" s="118" t="str">
        <f>VLOOKUP(N37,$B$9:$J$13,4,FALSE)</f>
        <v xml:space="preserve">Édouard Côté-Simard  </v>
      </c>
      <c r="P37" s="118"/>
      <c r="Q37" s="118"/>
      <c r="R37" s="118"/>
      <c r="S37" s="119"/>
      <c r="U37" s="117" t="str">
        <f>IF(OR(K37="",L37=""),"",(COUNTIF(J37:J39,"V")*3)+(COUNTIF(J37:J39,"P")*1)+(COUNTIF(J37:J39,"VS")*1))</f>
        <v/>
      </c>
      <c r="V37" s="117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M-PROULX</v>
      </c>
      <c r="F39" s="120"/>
      <c r="G39" s="120"/>
      <c r="H39" s="120"/>
      <c r="I39" s="12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20" t="str">
        <f>IF(VLOOKUP(N37,$B$9:$D$13,3,FALSE)="","",VLOOKUP((VLOOKUP(N37,$B$9:$D$13,3,FALSE)),Lég!$H$3:$J$30,3,FALSE))</f>
        <v>JEAN-RAIMBAULT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Emile Roberge</v>
      </c>
      <c r="F41" s="118"/>
      <c r="G41" s="118"/>
      <c r="H41" s="118"/>
      <c r="I41" s="119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25">
        <v>3</v>
      </c>
      <c r="O41" s="118" t="str">
        <f>VLOOKUP(N41,$B$9:$J$13,4,FALSE)</f>
        <v>Mavrik Provencher</v>
      </c>
      <c r="P41" s="118"/>
      <c r="Q41" s="118"/>
      <c r="R41" s="118"/>
      <c r="S41" s="119"/>
      <c r="U41" s="117" t="str">
        <f>IF(OR(K41="",L41=""),"",(COUNTIF(J41:J43,"V")*3)+(COUNTIF(J41:J43,"P")*1)+(COUNTIF(J41:J43,"VS")*1))</f>
        <v/>
      </c>
      <c r="V41" s="117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LA SAMARE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IF(VLOOKUP(N41,$B$9:$D$13,3,FALSE)="","",VLOOKUP((VLOOKUP(N41,$B$9:$D$13,3,FALSE)),Lég!$H$3:$J$30,3,FALSE))</f>
        <v>STE-MARIE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Xavier Hamel</v>
      </c>
      <c r="F45" s="118"/>
      <c r="G45" s="118"/>
      <c r="H45" s="118"/>
      <c r="I45" s="119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25">
        <v>5</v>
      </c>
      <c r="O45" s="118" t="str">
        <f>VLOOKUP(N45,$B$9:$J$13,4,FALSE)</f>
        <v xml:space="preserve">Édouard Côté-Simard  </v>
      </c>
      <c r="P45" s="118"/>
      <c r="Q45" s="118"/>
      <c r="R45" s="118"/>
      <c r="S45" s="119"/>
      <c r="U45" s="117" t="str">
        <f>IF(OR(K45="",L45=""),"",(COUNTIF(J45:J47,"V")*3)+(COUNTIF(J45:J47,"P")*1)+(COUNTIF(J45:J47,"VS")*1))</f>
        <v/>
      </c>
      <c r="V45" s="117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LE BOISÉ</v>
      </c>
      <c r="F47" s="120"/>
      <c r="G47" s="120"/>
      <c r="H47" s="120"/>
      <c r="I47" s="12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20" t="str">
        <f>IF(VLOOKUP(N45,$B$9:$D$13,3,FALSE)="","",VLOOKUP((VLOOKUP(N45,$B$9:$D$13,3,FALSE)),Lég!$H$3:$J$30,3,FALSE))</f>
        <v>JEAN-RAIMBAULT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Mavrik Provencher</v>
      </c>
      <c r="F49" s="118"/>
      <c r="G49" s="118"/>
      <c r="H49" s="118"/>
      <c r="I49" s="119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25">
        <v>4</v>
      </c>
      <c r="O49" s="118" t="str">
        <f>VLOOKUP(N49,$B$9:$J$13,4,FALSE)</f>
        <v>Killian Kohler</v>
      </c>
      <c r="P49" s="118"/>
      <c r="Q49" s="118"/>
      <c r="R49" s="118"/>
      <c r="S49" s="119"/>
      <c r="U49" s="117" t="str">
        <f>IF(OR(K49="",L49=""),"",(COUNTIF(J49:J51,"V")*3)+(COUNTIF(J49:J51,"P")*1)+(COUNTIF(J49:J51,"VS")*1))</f>
        <v/>
      </c>
      <c r="V49" s="117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STE-MARIE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IF(VLOOKUP(N49,$B$9:$D$13,3,FALSE)="","",VLOOKUP((VLOOKUP(N49,$B$9:$D$13,3,FALSE)),Lég!$H$3:$J$30,3,FALSE))</f>
        <v>M-PROULX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Xavier Hamel</v>
      </c>
      <c r="F53" s="118"/>
      <c r="G53" s="118"/>
      <c r="H53" s="118"/>
      <c r="I53" s="119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25">
        <v>2</v>
      </c>
      <c r="O53" s="118" t="str">
        <f>VLOOKUP(N53,$B$9:$J$13,4,FALSE)</f>
        <v>Emile Roberge</v>
      </c>
      <c r="P53" s="118"/>
      <c r="Q53" s="118"/>
      <c r="R53" s="118"/>
      <c r="S53" s="119"/>
      <c r="U53" s="117" t="str">
        <f>IF(OR(K53="",L53=""),"",(COUNTIF(J53:J55,"V")*3)+(COUNTIF(J53:J55,"P")*1)+(COUNTIF(J53:J55,"VS")*1))</f>
        <v/>
      </c>
      <c r="V53" s="117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LE BOISÉ</v>
      </c>
      <c r="F55" s="120"/>
      <c r="G55" s="120"/>
      <c r="H55" s="120"/>
      <c r="I55" s="12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20" t="str">
        <f>IF(VLOOKUP(N53,$B$9:$D$13,3,FALSE)="","",VLOOKUP((VLOOKUP(N53,$B$9:$D$13,3,FALSE)),Lég!$H$3:$J$30,3,FALSE))</f>
        <v>LA SAMARE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99" priority="23">
      <formula>B2=VLOOKUP("X2",$A$9:$J$13,5,FALSE)</formula>
    </cfRule>
  </conditionalFormatting>
  <conditionalFormatting sqref="B5:F6">
    <cfRule type="expression" dxfId="98" priority="16">
      <formula>B5=VLOOKUP("X1",$A$9:$J$13,5,FALSE)</formula>
    </cfRule>
  </conditionalFormatting>
  <conditionalFormatting sqref="B1:S1 C2:S3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97" priority="21">
      <formula>B1=VLOOKUP("X4",$A$9:$J$13,5,FALSE)</formula>
    </cfRule>
    <cfRule type="expression" dxfId="96" priority="22">
      <formula>B1=VLOOKUP("X3",$A$9:$J$13,5,FALSE)</formula>
    </cfRule>
    <cfRule type="expression" dxfId="95" priority="27">
      <formula>B1=VLOOKUP("X2",$A$9:$J$13,5,FALSE)</formula>
    </cfRule>
  </conditionalFormatting>
  <conditionalFormatting sqref="B1:S1 C2:S3 B4:S4 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94" priority="20">
      <formula>B1=VLOOKUP("X5",$A$9:$J$13,5,FALSE)</formula>
    </cfRule>
  </conditionalFormatting>
  <conditionalFormatting sqref="B1:S4">
    <cfRule type="expression" dxfId="93" priority="24">
      <formula>B1=VLOOKUP("X1",$A$9:$J$12,5,FALSE)</formula>
    </cfRule>
  </conditionalFormatting>
  <conditionalFormatting sqref="B4:S7">
    <cfRule type="expression" dxfId="92" priority="17">
      <formula>B4=VLOOKUP("X2",$A$9:$J$13,5,FALSE)</formula>
    </cfRule>
    <cfRule type="expression" dxfId="91" priority="18">
      <formula>B4=VLOOKUP("X3",$A$9:$J$13,5,FALSE)</formula>
    </cfRule>
    <cfRule type="expression" dxfId="90" priority="19">
      <formula>B4=VLOOKUP("X4",$A$9:$J$13,5,FALSE)</formula>
    </cfRule>
  </conditionalFormatting>
  <conditionalFormatting sqref="B19:S20">
    <cfRule type="expression" dxfId="89" priority="6">
      <formula>B19=VLOOKUP("X5",$A$9:$J$13,5,FALSE)</formula>
    </cfRule>
    <cfRule type="expression" dxfId="88" priority="7">
      <formula>B19=VLOOKUP("X4",$A$9:$J$13,5,FALSE)</formula>
    </cfRule>
    <cfRule type="expression" dxfId="87" priority="8">
      <formula>B19=VLOOKUP("X3",$A$9:$J$13,5,FALSE)</formula>
    </cfRule>
    <cfRule type="expression" dxfId="86" priority="9">
      <formula>B19=VLOOKUP("X2",$A$9:$J$13,5,FALSE)</formula>
    </cfRule>
    <cfRule type="expression" dxfId="85" priority="10">
      <formula>B19=VLOOKUP("X1",$A$9:$J$12,5,FALSE)</formula>
    </cfRule>
  </conditionalFormatting>
  <conditionalFormatting sqref="B23:S24 B27:S28 B31:S32 B35:S36 B39:S40 B43:S44 B47:S48 B51:S52 B55:S1048576">
    <cfRule type="expression" dxfId="84" priority="1">
      <formula>B23=VLOOKUP("X5",$A$9:$J$13,5,FALSE)</formula>
    </cfRule>
    <cfRule type="expression" dxfId="83" priority="2">
      <formula>B23=VLOOKUP("X4",$A$9:$J$13,5,FALSE)</formula>
    </cfRule>
    <cfRule type="expression" dxfId="82" priority="3">
      <formula>B23=VLOOKUP("X3",$A$9:$J$13,5,FALSE)</formula>
    </cfRule>
    <cfRule type="expression" dxfId="81" priority="4">
      <formula>B23=VLOOKUP("X2",$A$9:$J$13,5,FALSE)</formula>
    </cfRule>
    <cfRule type="expression" dxfId="80" priority="5">
      <formula>B23=VLOOKUP("X1",$A$9:$J$12,5,FALSE)</formula>
    </cfRule>
  </conditionalFormatting>
  <conditionalFormatting sqref="E8:Q8">
    <cfRule type="expression" dxfId="79" priority="25">
      <formula>E8=VLOOKUP("X2",$A$9:$J$13,5,FALSE)</formula>
    </cfRule>
    <cfRule type="expression" dxfId="78" priority="26">
      <formula>E8=VLOOKUP("X1",$A$9:$J$13,5,FALSE)</formula>
    </cfRule>
  </conditionalFormatting>
  <conditionalFormatting sqref="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77" priority="28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BC8F-A0C1-4D7F-BB42-D70C417383C2}">
  <sheetPr>
    <pageSetUpPr fitToPage="1"/>
  </sheetPr>
  <dimension ref="A1:AG56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153</v>
      </c>
      <c r="E2" s="140"/>
      <c r="F2" s="140"/>
      <c r="G2" s="140"/>
      <c r="H2" s="140"/>
      <c r="I2" s="141"/>
      <c r="J2" s="47"/>
      <c r="K2" s="139" t="s">
        <v>187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193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197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37" t="s">
        <v>175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IF(R9="","",RANK(R9,$R$9:$R$12,0))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114</v>
      </c>
      <c r="E10" s="129" t="s">
        <v>183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 t="shared" ref="S10:S12" si="0">IF(R10="","",RANK(R10,$R$9:$R$12,0))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29" t="s">
        <v>176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69</v>
      </c>
      <c r="E12" s="131" t="s">
        <v>181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/>
      <c r="S12" s="69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1"/>
      <c r="C15" s="3"/>
      <c r="D15" s="170">
        <v>1</v>
      </c>
      <c r="E15" s="118" t="str">
        <f>VLOOKUP(D15,$B$9:$J$13,4,FALSE)</f>
        <v>Samuel Veilleux</v>
      </c>
      <c r="F15" s="118"/>
      <c r="G15" s="118"/>
      <c r="H15" s="118"/>
      <c r="I15" s="119"/>
      <c r="J15" s="71" t="str">
        <f>IF(OR(K15="",L15=""),"",IF(K15&gt;L15,"V",IF(K15=L15,"","P")))</f>
        <v/>
      </c>
      <c r="K15" s="72"/>
      <c r="L15" s="72"/>
      <c r="M15" s="71" t="str">
        <f>IF(OR(K15="",L15=""),"",IF(L15&gt;K15,"V",IF(K15=L15,"","P")))</f>
        <v/>
      </c>
      <c r="N15" s="125">
        <v>4</v>
      </c>
      <c r="O15" s="118" t="str">
        <f>VLOOKUP(N15,$B$9:$J$13,4,FALSE)</f>
        <v>Roméo Sévigny</v>
      </c>
      <c r="P15" s="118"/>
      <c r="Q15" s="118"/>
      <c r="R15" s="118"/>
      <c r="S15" s="119"/>
      <c r="U15" s="117" t="str">
        <f>IF(OR(K15="",L15=""),"",(COUNTIF(J15:J17,"V")*3)+(COUNTIF(J15:J17,"P")*1)+(COUNTIF(J15:J17,"VS")*1))</f>
        <v/>
      </c>
      <c r="V15" s="117" t="str">
        <f>IF(OR(K15="",L15=""),"",(COUNTIF(M15:M17,"V")*3)+(COUNTIF(M15:M17,"P")*1)+(COUNTIF(M15:M17,"VS")*1))</f>
        <v/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1"/>
      <c r="C16" s="3"/>
      <c r="D16" s="170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/>
      </c>
      <c r="K16" s="72"/>
      <c r="L16" s="72"/>
      <c r="M16" s="71" t="str">
        <f>IF(OR(K16="",L16=""),"",IF(L16&gt;K16,"V",IF(K16=L16,"","P")))</f>
        <v/>
      </c>
      <c r="N16" s="126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/>
      <c r="E17" s="120" t="str">
        <f>IF(VLOOKUP(D15,$B$9:$D$12,3,FALSE)="","",VLOOKUP((VLOOKUP(D15,$B$9:$D$12,3,FALSE)),[1]Lég!$H$3:$J$30,3,FALSE))</f>
        <v>M-PROULX</v>
      </c>
      <c r="F17" s="120"/>
      <c r="G17" s="120"/>
      <c r="H17" s="120"/>
      <c r="I17" s="12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20" t="str">
        <f>IF(VLOOKUP(N15,$B$9:$D$12,3,FALSE)="","",VLOOKUP((VLOOKUP(N15,$B$9:$D$12,3,FALSE)),[1]Lég!$H$3:$J$30,3,FALSE))</f>
        <v>STE-MARIE</v>
      </c>
      <c r="P17" s="120"/>
      <c r="Q17" s="120"/>
      <c r="R17" s="120"/>
      <c r="S17" s="120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2">
        <v>2</v>
      </c>
      <c r="E19" s="118" t="str">
        <f>VLOOKUP(D19,$B$9:$J$13,4,FALSE)</f>
        <v>Derek Hamel</v>
      </c>
      <c r="F19" s="118"/>
      <c r="G19" s="118"/>
      <c r="H19" s="118"/>
      <c r="I19" s="119"/>
      <c r="J19" s="71" t="str">
        <f>IF(OR(K19="",L19=""),"",IF(K19&gt;L19,"V",IF(K19=L19,"","P")))</f>
        <v/>
      </c>
      <c r="K19" s="72"/>
      <c r="L19" s="72"/>
      <c r="M19" s="71" t="str">
        <f>IF(OR(K19="",L19=""),"",IF(L19&gt;K19,"V",IF(K19=L19,"","P")))</f>
        <v/>
      </c>
      <c r="N19" s="125">
        <v>3</v>
      </c>
      <c r="O19" s="118" t="str">
        <f>VLOOKUP(N19,$B$9:$J$13,4,FALSE)</f>
        <v>Mathéo Duchesne</v>
      </c>
      <c r="P19" s="118"/>
      <c r="Q19" s="118"/>
      <c r="R19" s="118"/>
      <c r="S19" s="119"/>
      <c r="U19" s="117" t="str">
        <f>IF(OR(K19="",L19=""),"",(COUNTIF(J19:J21,"V")*3)+(COUNTIF(J19:J21,"P")*1)+(COUNTIF(J19:J21,"VS")*1))</f>
        <v/>
      </c>
      <c r="V19" s="117" t="str">
        <f>IF(OR(K19="",L19=""),"",(COUNTIF(M19:M21,"V")*3)+(COUNTIF(M19:M21,"P")*1)+(COUNTIF(M19:M21,"VS")*1))</f>
        <v/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1"/>
      <c r="C20" s="3"/>
      <c r="D20" s="123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/>
      </c>
      <c r="K20" s="72"/>
      <c r="L20" s="72"/>
      <c r="M20" s="71" t="str">
        <f>IF(OR(K20="",L20=""),"",IF(L20&gt;K20,"V",IF(K20=L20,"","P")))</f>
        <v/>
      </c>
      <c r="N20" s="126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4"/>
      <c r="E21" s="120" t="str">
        <f>IF(VLOOKUP(D19,$B$9:$D$12,3,FALSE)="","",VLOOKUP((VLOOKUP(D19,$B$9:$D$12,3,FALSE)),[1]Lég!$H$3:$J$30,3,FALSE))</f>
        <v xml:space="preserve">TANDEM </v>
      </c>
      <c r="F21" s="120"/>
      <c r="G21" s="120"/>
      <c r="H21" s="120"/>
      <c r="I21" s="120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7"/>
      <c r="O21" s="120" t="str">
        <f>IF(VLOOKUP(N19,$B$9:$D$12,3,FALSE)="","",VLOOKUP((VLOOKUP(N19,$B$9:$D$12,3,FALSE)),[1]Lég!$H$3:$J$30,3,FALSE))</f>
        <v>M-PROULX</v>
      </c>
      <c r="P21" s="120"/>
      <c r="Q21" s="120"/>
      <c r="R21" s="120"/>
      <c r="S21" s="120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22">
        <v>1</v>
      </c>
      <c r="E23" s="118" t="str">
        <f>VLOOKUP(D23,$B$9:$J$13,4,FALSE)</f>
        <v>Samuel Veilleux</v>
      </c>
      <c r="F23" s="118"/>
      <c r="G23" s="118"/>
      <c r="H23" s="118"/>
      <c r="I23" s="119"/>
      <c r="J23" s="71" t="str">
        <f>IF(OR(K23="",L23=""),"",IF(K23&gt;L23,"V",IF(K23=L23,"","P")))</f>
        <v/>
      </c>
      <c r="K23" s="72"/>
      <c r="L23" s="72"/>
      <c r="M23" s="71" t="str">
        <f>IF(OR(K23="",L23=""),"",IF(L23&gt;K23,"V",IF(K23=L23,"","P")))</f>
        <v/>
      </c>
      <c r="N23" s="125">
        <v>2</v>
      </c>
      <c r="O23" s="118" t="str">
        <f>VLOOKUP(N23,$B$9:$J$13,4,FALSE)</f>
        <v>Derek Hamel</v>
      </c>
      <c r="P23" s="118"/>
      <c r="Q23" s="118"/>
      <c r="R23" s="118"/>
      <c r="S23" s="119"/>
      <c r="U23" s="117" t="str">
        <f>IF(OR(K23="",L23=""),"",(COUNTIF(J23:J25,"V")*3)+(COUNTIF(J23:J25,"P")*1)+(COUNTIF(J23:J25,"VS")*1))</f>
        <v/>
      </c>
      <c r="V23" s="117" t="str">
        <f>IF(OR(K23="",L23=""),"",(COUNTIF(M23:M25,"V")*3)+(COUNTIF(M23:M25,"P")*1)+(COUNTIF(M23:M25,"VS")*1))</f>
        <v/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23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/>
      </c>
      <c r="K24" s="72"/>
      <c r="L24" s="72"/>
      <c r="M24" s="71" t="str">
        <f>IF(OR(K24="",L24=""),"",IF(L24&gt;K24,"V",IF(K24=L24,"","P")))</f>
        <v/>
      </c>
      <c r="N24" s="126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4"/>
      <c r="E25" s="120" t="str">
        <f>IF(VLOOKUP(D23,$B$9:$D$12,3,FALSE)="","",VLOOKUP((VLOOKUP(D23,$B$9:$D$12,3,FALSE)),[1]Lég!$H$3:$J$30,3,FALSE))</f>
        <v>M-PROULX</v>
      </c>
      <c r="F25" s="120"/>
      <c r="G25" s="120"/>
      <c r="H25" s="120"/>
      <c r="I25" s="12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20" t="str">
        <f>IF(VLOOKUP(N23,$B$9:$D$12,3,FALSE)="","",VLOOKUP((VLOOKUP(N23,$B$9:$D$12,3,FALSE)),[1]Lég!$H$3:$J$30,3,FALSE))</f>
        <v xml:space="preserve">TANDEM </v>
      </c>
      <c r="P25" s="120"/>
      <c r="Q25" s="120"/>
      <c r="R25" s="120"/>
      <c r="S25" s="120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2">
        <v>3</v>
      </c>
      <c r="E27" s="118" t="str">
        <f>VLOOKUP(D27,$B$9:$J$13,4,FALSE)</f>
        <v>Mathéo Duchesne</v>
      </c>
      <c r="F27" s="118"/>
      <c r="G27" s="118"/>
      <c r="H27" s="118"/>
      <c r="I27" s="119"/>
      <c r="J27" s="71" t="str">
        <f>IF(OR(K27="",L27=""),"",IF(K27&gt;L27,"V",IF(K27=L27,"","P")))</f>
        <v/>
      </c>
      <c r="K27" s="72"/>
      <c r="L27" s="72"/>
      <c r="M27" s="71" t="str">
        <f>IF(OR(K27="",L27=""),"",IF(L27&gt;K27,"V",IF(K27=L27,"","P")))</f>
        <v/>
      </c>
      <c r="N27" s="125">
        <v>4</v>
      </c>
      <c r="O27" s="118" t="str">
        <f>VLOOKUP(N27,$B$9:$J$13,4,FALSE)</f>
        <v>Roméo Sévigny</v>
      </c>
      <c r="P27" s="118"/>
      <c r="Q27" s="118"/>
      <c r="R27" s="118"/>
      <c r="S27" s="119"/>
      <c r="U27" s="117" t="str">
        <f>IF(OR(K27="",L27=""),"",(COUNTIF(J27:J29,"V")*3)+(COUNTIF(J27:J29,"P")*1)+(COUNTIF(J27:J29,"VS")*1))</f>
        <v/>
      </c>
      <c r="V27" s="117" t="str">
        <f>IF(OR(K27="",L27=""),"",(COUNTIF(M27:M29,"V")*3)+(COUNTIF(M27:M29,"P")*1)+(COUNTIF(M27:M29,"VS")*1))</f>
        <v/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23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/>
      </c>
      <c r="K28" s="72"/>
      <c r="L28" s="72"/>
      <c r="M28" s="71" t="str">
        <f>IF(OR(K28="",L28=""),"",IF(L28&gt;K28,"V",IF(K28=L28,"","P")))</f>
        <v/>
      </c>
      <c r="N28" s="126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4"/>
      <c r="E29" s="120" t="str">
        <f>IF(VLOOKUP(D27,$B$9:$D$12,3,FALSE)="","",VLOOKUP((VLOOKUP(D27,$B$9:$D$12,3,FALSE)),[1]Lég!$H$3:$J$30,3,FALSE))</f>
        <v>M-PROULX</v>
      </c>
      <c r="F29" s="120"/>
      <c r="G29" s="120"/>
      <c r="H29" s="120"/>
      <c r="I29" s="120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7"/>
      <c r="O29" s="120" t="str">
        <f>IF(VLOOKUP(N27,$B$9:$D$12,3,FALSE)="","",VLOOKUP((VLOOKUP(N27,$B$9:$D$12,3,FALSE)),[1]Lég!$H$3:$J$30,3,FALSE))</f>
        <v>STE-MARIE</v>
      </c>
      <c r="P29" s="120"/>
      <c r="Q29" s="120"/>
      <c r="R29" s="120"/>
      <c r="S29" s="120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2">
        <v>2</v>
      </c>
      <c r="E31" s="118" t="str">
        <f>VLOOKUP(D31,$B$9:$J$13,4,FALSE)</f>
        <v>Derek Hamel</v>
      </c>
      <c r="F31" s="118"/>
      <c r="G31" s="118"/>
      <c r="H31" s="118"/>
      <c r="I31" s="119"/>
      <c r="J31" s="71" t="str">
        <f>IF(OR(K31="",L31=""),"",IF(K31&gt;L31,"V",IF(K31=L31,"","P")))</f>
        <v/>
      </c>
      <c r="K31" s="72"/>
      <c r="L31" s="72"/>
      <c r="M31" s="71" t="str">
        <f>IF(OR(K31="",L31=""),"",IF(L31&gt;K31,"V",IF(K31=L31,"","P")))</f>
        <v/>
      </c>
      <c r="N31" s="125">
        <v>4</v>
      </c>
      <c r="O31" s="118" t="str">
        <f>VLOOKUP(N31,$B$9:$J$13,4,FALSE)</f>
        <v>Roméo Sévigny</v>
      </c>
      <c r="P31" s="118"/>
      <c r="Q31" s="118"/>
      <c r="R31" s="118"/>
      <c r="S31" s="119"/>
      <c r="U31" s="117" t="str">
        <f>IF(OR(K31="",L31=""),"",(COUNTIF(J31:J33,"V")*3)+(COUNTIF(J31:J33,"P")*1)+(COUNTIF(J31:J33,"VS")*1))</f>
        <v/>
      </c>
      <c r="V31" s="117" t="str">
        <f>IF(OR(K31="",L31=""),"",(COUNTIF(M31:M33,"V")*3)+(COUNTIF(M31:M33,"P")*1)+(COUNTIF(M31:M33,"VS")*1))</f>
        <v/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23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/>
      </c>
      <c r="K32" s="72"/>
      <c r="L32" s="72"/>
      <c r="M32" s="71" t="str">
        <f>IF(OR(K32="",L32=""),"",IF(L32&gt;K32,"V",IF(K32=L32,"","P")))</f>
        <v/>
      </c>
      <c r="N32" s="126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4"/>
      <c r="E33" s="120" t="str">
        <f>IF(VLOOKUP(D31,$B$9:$D$12,3,FALSE)="","",VLOOKUP((VLOOKUP(D31,$B$9:$D$12,3,FALSE)),[1]Lég!$H$3:$J$30,3,FALSE))</f>
        <v xml:space="preserve">TANDEM </v>
      </c>
      <c r="F33" s="120"/>
      <c r="G33" s="120"/>
      <c r="H33" s="120"/>
      <c r="I33" s="120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7"/>
      <c r="O33" s="120" t="str">
        <f>IF(VLOOKUP(N31,$B$9:$D$12,3,FALSE)="","",VLOOKUP((VLOOKUP(N31,$B$9:$D$12,3,FALSE)),[1]Lég!$H$3:$J$30,3,FALSE))</f>
        <v>STE-MARIE</v>
      </c>
      <c r="P33" s="120"/>
      <c r="Q33" s="120"/>
      <c r="R33" s="120"/>
      <c r="S33" s="120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2">
        <v>1</v>
      </c>
      <c r="E35" s="118" t="str">
        <f>VLOOKUP(D35,$B$9:$J$13,4,FALSE)</f>
        <v>Samuel Veilleux</v>
      </c>
      <c r="F35" s="118"/>
      <c r="G35" s="118"/>
      <c r="H35" s="118"/>
      <c r="I35" s="119"/>
      <c r="J35" s="71" t="str">
        <f>IF(OR(K35="",L35=""),"",IF(K35&gt;L35,"V",IF(K35=L35,"","P")))</f>
        <v/>
      </c>
      <c r="K35" s="72"/>
      <c r="L35" s="72"/>
      <c r="M35" s="71" t="str">
        <f>IF(OR(K35="",L35=""),"",IF(L35&gt;K35,"V",IF(K35=L35,"","P")))</f>
        <v/>
      </c>
      <c r="N35" s="125">
        <v>3</v>
      </c>
      <c r="O35" s="118" t="str">
        <f>VLOOKUP(N35,$B$9:$J$13,4,FALSE)</f>
        <v>Mathéo Duchesne</v>
      </c>
      <c r="P35" s="118"/>
      <c r="Q35" s="118"/>
      <c r="R35" s="118"/>
      <c r="S35" s="119"/>
      <c r="U35" s="117" t="str">
        <f>IF(OR(K35="",L35=""),"",(COUNTIF(J35:J37,"V")*3)+(COUNTIF(J35:J37,"P")*1)+(COUNTIF(J35:J37,"VS")*1))</f>
        <v/>
      </c>
      <c r="V35" s="117" t="str">
        <f>IF(OR(K35="",L35=""),"",(COUNTIF(M35:M37,"V")*3)+(COUNTIF(M35:M37,"P")*1)+(COUNTIF(M35:M37,"VS")*1))</f>
        <v/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23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/>
      </c>
      <c r="K36" s="72"/>
      <c r="L36" s="72"/>
      <c r="M36" s="71" t="str">
        <f>IF(OR(K36="",L36=""),"",IF(L36&gt;K36,"V",IF(K36=L36,"","P")))</f>
        <v/>
      </c>
      <c r="N36" s="126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4"/>
      <c r="E37" s="120" t="str">
        <f>IF(VLOOKUP(D35,$B$9:$D$12,3,FALSE)="","",VLOOKUP((VLOOKUP(D35,$B$9:$D$12,3,FALSE)),[1]Lég!$H$3:$J$30,3,FALSE))</f>
        <v>M-PROULX</v>
      </c>
      <c r="F37" s="120"/>
      <c r="G37" s="120"/>
      <c r="H37" s="120"/>
      <c r="I37" s="120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7"/>
      <c r="O37" s="120" t="str">
        <f>IF(VLOOKUP(N35,$B$9:$D$12,3,FALSE)="","",VLOOKUP((VLOOKUP(N35,$B$9:$D$12,3,FALSE)),[1]Lég!$H$3:$J$30,3,FALSE))</f>
        <v>M-PROULX</v>
      </c>
      <c r="P37" s="120"/>
      <c r="Q37" s="120"/>
      <c r="R37" s="120"/>
      <c r="S37" s="120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/>
      <c r="B40" s="173"/>
      <c r="C40" s="3"/>
      <c r="D40" s="174" t="s">
        <v>143</v>
      </c>
      <c r="E40" s="118" t="str">
        <f>IF(A40="","",VLOOKUP(A40,$B$9:$J$13,4,FALSE))</f>
        <v/>
      </c>
      <c r="F40" s="118"/>
      <c r="G40" s="118"/>
      <c r="H40" s="118"/>
      <c r="I40" s="119"/>
      <c r="J40" s="71" t="str">
        <f>IF(OR(K40="",L40=""),"",IF(K40&gt;L40,"V",IF(K40=L40,"","P")))</f>
        <v/>
      </c>
      <c r="K40" s="72"/>
      <c r="L40" s="72"/>
      <c r="M40" s="71" t="str">
        <f>IF(OR(K40="",L40=""),"",IF(L40&gt;K40,"V",IF(K40=L40,"","P")))</f>
        <v/>
      </c>
      <c r="N40" s="177" t="s">
        <v>144</v>
      </c>
      <c r="O40" s="118" t="str">
        <f>IF(W40="","",VLOOKUP(W40,$B$9:$J$13,4,FALSE))</f>
        <v/>
      </c>
      <c r="P40" s="118"/>
      <c r="Q40" s="118"/>
      <c r="R40" s="118"/>
      <c r="S40" s="119"/>
      <c r="T40" s="99"/>
      <c r="U40" s="117" t="str">
        <f>IF(OR(K40="",L40=""),"",(COUNTIF(J40:J42,"V")*3)+(COUNTIF(J40:J42,"P")*1)+(COUNTIF(J40:J42,"VS")*1))</f>
        <v/>
      </c>
      <c r="V40" s="117" t="str">
        <f>IF(OR(K40="",L40=""),"",(COUNTIF(M40:M42,"V")*3)+(COUNTIF(M40:M42,"P")*1)+(COUNTIF(M40:M42,"VS")*1))</f>
        <v/>
      </c>
      <c r="W40" s="172"/>
      <c r="AG40" s="81"/>
    </row>
    <row r="41" spans="1:33" s="82" customFormat="1" ht="15.75" x14ac:dyDescent="0.2">
      <c r="A41" s="172"/>
      <c r="B41" s="173"/>
      <c r="C41" s="3"/>
      <c r="D41" s="175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78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20" t="str">
        <f>IF(A40="","",VLOOKUP((VLOOKUP(A40,$B$9:$D$12,3,FALSE)),[1]Lég!$H$3:$J$30,3,FALSE))</f>
        <v/>
      </c>
      <c r="F42" s="120"/>
      <c r="G42" s="120"/>
      <c r="H42" s="120"/>
      <c r="I42" s="120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20" t="str">
        <f>IF(W40="","",VLOOKUP((VLOOKUP(W40,$B$9:$D$12,3,FALSE)),[1]Lég!$H$3:$J$30,3,FALSE))</f>
        <v/>
      </c>
      <c r="P42" s="120"/>
      <c r="Q42" s="120"/>
      <c r="R42" s="120"/>
      <c r="S42" s="120"/>
      <c r="T42" s="99"/>
      <c r="U42" s="117"/>
      <c r="V42" s="117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/>
      <c r="B44" s="173"/>
      <c r="C44" s="3"/>
      <c r="D44" s="174" t="s">
        <v>145</v>
      </c>
      <c r="E44" s="118" t="str">
        <f>IF(A44="","",VLOOKUP(A44,$B$9:$J$13,4,FALSE))</f>
        <v/>
      </c>
      <c r="F44" s="118"/>
      <c r="G44" s="118"/>
      <c r="H44" s="118"/>
      <c r="I44" s="119"/>
      <c r="J44" s="71" t="str">
        <f>IF(OR(K44="",L44=""),"",IF(K44&gt;L44,"V",IF(K44=L44,"","P")))</f>
        <v/>
      </c>
      <c r="K44" s="72"/>
      <c r="L44" s="72"/>
      <c r="M44" s="71" t="str">
        <f>IF(OR(K44="",L44=""),"",IF(L44&gt;K44,"V",IF(K44=L44,"","P")))</f>
        <v/>
      </c>
      <c r="N44" s="177" t="s">
        <v>146</v>
      </c>
      <c r="O44" s="118" t="str">
        <f>IF(W44="","",VLOOKUP(W44,$B$9:$J$13,4,FALSE))</f>
        <v/>
      </c>
      <c r="P44" s="118"/>
      <c r="Q44" s="118"/>
      <c r="R44" s="118"/>
      <c r="S44" s="119"/>
      <c r="T44" s="99"/>
      <c r="U44" s="117" t="str">
        <f>IF(OR(K44="",L44=""),"",(COUNTIF(J44:J46,"V")*3)+(COUNTIF(J44:J46,"P")*1)+(COUNTIF(J44:J46,"VS")*1))</f>
        <v/>
      </c>
      <c r="V44" s="117" t="str">
        <f>IF(OR(K44="",L44=""),"",(COUNTIF(M44:M46,"V")*3)+(COUNTIF(M44:M46,"P")*1)+(COUNTIF(M44:M46,"VS")*1))</f>
        <v/>
      </c>
      <c r="W44" s="172"/>
      <c r="AG44" s="81"/>
    </row>
    <row r="45" spans="1:33" s="82" customFormat="1" ht="15.75" x14ac:dyDescent="0.2">
      <c r="A45" s="172"/>
      <c r="B45" s="173"/>
      <c r="C45" s="3"/>
      <c r="D45" s="175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78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20" t="str">
        <f>IF(A44="","",VLOOKUP((VLOOKUP(A44,$B$9:$D$12,3,FALSE)),[1]Lég!$H$3:$J$30,3,FALSE))</f>
        <v/>
      </c>
      <c r="F46" s="120"/>
      <c r="G46" s="120"/>
      <c r="H46" s="120"/>
      <c r="I46" s="12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20" t="str">
        <f>IF(W44="","",VLOOKUP((VLOOKUP(W44,$B$9:$D$13,3,FALSE)),[1]Lég!$H$3:$J$30,3,FALSE))</f>
        <v/>
      </c>
      <c r="P46" s="120"/>
      <c r="Q46" s="120"/>
      <c r="R46" s="120"/>
      <c r="S46" s="120"/>
      <c r="T46" s="99"/>
      <c r="U46" s="117"/>
      <c r="V46" s="117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6" priority="23">
      <formula>B2=VLOOKUP("X2",$A$9:$J$13,5,FALSE)</formula>
    </cfRule>
    <cfRule type="expression" dxfId="75" priority="24">
      <formula>B2=VLOOKUP("X1",$A$9:$J$12,5,FALSE)</formula>
    </cfRule>
  </conditionalFormatting>
  <conditionalFormatting sqref="B8:Q8">
    <cfRule type="expression" dxfId="74" priority="11">
      <formula>B8=VLOOKUP("X1",$A$9:$J$13,5,FALSE)</formula>
    </cfRule>
  </conditionalFormatting>
  <conditionalFormatting sqref="B9:Q13">
    <cfRule type="expression" dxfId="73" priority="2">
      <formula>B9=VLOOKUP("X4",$A$9:$J$13,5,FALSE)</formula>
    </cfRule>
    <cfRule type="expression" dxfId="72" priority="3">
      <formula>B9=VLOOKUP("X3",$A$9:$J$13,5,FALSE)</formula>
    </cfRule>
    <cfRule type="expression" dxfId="71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0" priority="20">
      <formula>B1=VLOOKUP("X2",$A$9:$J$13,5,FALSE)</formula>
    </cfRule>
    <cfRule type="expression" dxfId="69" priority="21">
      <formula>B1=VLOOKUP("X3",$A$9:$J$13,5,FALSE)</formula>
    </cfRule>
    <cfRule type="expression" dxfId="68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7" priority="19">
      <formula>B1=VLOOKUP("X1",$A$9:$J$13,5,FALSE)</formula>
    </cfRule>
  </conditionalFormatting>
  <conditionalFormatting sqref="B4:S7">
    <cfRule type="expression" dxfId="66" priority="6">
      <formula>B4=VLOOKUP("X1",$A$9:$J$13,5,FALSE)</formula>
    </cfRule>
    <cfRule type="expression" dxfId="65" priority="7">
      <formula>B4=VLOOKUP("X2",$A$9:$J$13,5,FALSE)</formula>
    </cfRule>
    <cfRule type="expression" dxfId="64" priority="8">
      <formula>B4=VLOOKUP("X3",$A$9:$J$13,5,FALSE)</formula>
    </cfRule>
    <cfRule type="expression" dxfId="63" priority="9">
      <formula>B4=VLOOKUP("X4",$A$9:$J$13,5,FALSE)</formula>
    </cfRule>
  </conditionalFormatting>
  <conditionalFormatting sqref="C2:S3">
    <cfRule type="expression" dxfId="62" priority="13">
      <formula>C2=VLOOKUP("X4",$A$9:$J$13,5,FALSE)</formula>
    </cfRule>
    <cfRule type="expression" dxfId="61" priority="14">
      <formula>C2=VLOOKUP("X3",$A$9:$J$13,5,FALSE)</formula>
    </cfRule>
    <cfRule type="expression" dxfId="60" priority="15">
      <formula>C2=VLOOKUP("X2",$A$9:$J$13,5,FALSE)</formula>
    </cfRule>
  </conditionalFormatting>
  <conditionalFormatting sqref="D2:I3">
    <cfRule type="expression" dxfId="59" priority="12">
      <formula>D2=VLOOKUP("X5",$A$9:$J$13,5,FALSE)</formula>
    </cfRule>
    <cfRule type="expression" dxfId="58" priority="16">
      <formula>D2=VLOOKUP("X1",$A$9:$J$12,5,FALSE)</formula>
    </cfRule>
  </conditionalFormatting>
  <conditionalFormatting sqref="D9:J12">
    <cfRule type="expression" dxfId="57" priority="1">
      <formula>D9=VLOOKUP("X5",$A$9:$J$13,5,FALSE)</formula>
    </cfRule>
    <cfRule type="expression" dxfId="56" priority="5">
      <formula>D9=VLOOKUP("X1",$A$9:$J$12,5,FALSE)</formula>
    </cfRule>
  </conditionalFormatting>
  <conditionalFormatting sqref="E8:Q8">
    <cfRule type="expression" dxfId="55" priority="10">
      <formula>E8=VLOOKUP("X2",$A$9:$J$13,5,FALSE)</formula>
    </cfRule>
  </conditionalFormatting>
  <conditionalFormatting sqref="L9:Q10">
    <cfRule type="expression" dxfId="54" priority="17">
      <formula>L9=VLOOKUP("X5",$A$9:$J$13,5,FALSE)</formula>
    </cfRule>
    <cfRule type="expression" dxfId="53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57D6-FD08-4779-A18C-0F87A7A1D79F}">
  <sheetPr>
    <tabColor rgb="FFFF0000"/>
    <pageSetUpPr fitToPage="1"/>
  </sheetPr>
  <dimension ref="A1:AG56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154</v>
      </c>
      <c r="E2" s="140"/>
      <c r="F2" s="140"/>
      <c r="G2" s="140"/>
      <c r="H2" s="140"/>
      <c r="I2" s="141"/>
      <c r="J2" s="47"/>
      <c r="K2" s="139" t="s">
        <v>194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198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199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37" t="s">
        <v>184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IF(R9="","",RANK(R9,$R$9:$R$12,0))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29" t="s">
        <v>173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 t="shared" ref="S10:S12" si="0">IF(R10="","",RANK(R10,$R$9:$R$12,0))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29" t="s">
        <v>185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4</v>
      </c>
      <c r="E12" s="131" t="s">
        <v>177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/>
      <c r="S12" s="69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1"/>
      <c r="C15" s="3"/>
      <c r="D15" s="170">
        <v>1</v>
      </c>
      <c r="E15" s="118" t="str">
        <f>VLOOKUP(D15,$B$9:$J$13,4,FALSE)</f>
        <v>Nicolas Boisvert</v>
      </c>
      <c r="F15" s="118"/>
      <c r="G15" s="118"/>
      <c r="H15" s="118"/>
      <c r="I15" s="119"/>
      <c r="J15" s="71" t="str">
        <f>IF(OR(K15="",L15=""),"",IF(K15&gt;L15,"V",IF(K15=L15,"","P")))</f>
        <v/>
      </c>
      <c r="K15" s="72"/>
      <c r="L15" s="72"/>
      <c r="M15" s="71" t="str">
        <f>IF(OR(K15="",L15=""),"",IF(L15&gt;K15,"V",IF(K15=L15,"","P")))</f>
        <v/>
      </c>
      <c r="N15" s="125">
        <v>4</v>
      </c>
      <c r="O15" s="118" t="str">
        <f>VLOOKUP(N15,$B$9:$J$13,4,FALSE)</f>
        <v>Kristopher Dubois</v>
      </c>
      <c r="P15" s="118"/>
      <c r="Q15" s="118"/>
      <c r="R15" s="118"/>
      <c r="S15" s="119"/>
      <c r="U15" s="117" t="str">
        <f>IF(OR(K15="",L15=""),"",(COUNTIF(J15:J17,"V")*3)+(COUNTIF(J15:J17,"P")*1)+(COUNTIF(J15:J17,"VS")*1))</f>
        <v/>
      </c>
      <c r="V15" s="117" t="str">
        <f>IF(OR(K15="",L15=""),"",(COUNTIF(M15:M17,"V")*3)+(COUNTIF(M15:M17,"P")*1)+(COUNTIF(M15:M17,"VS")*1))</f>
        <v/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1"/>
      <c r="C16" s="3"/>
      <c r="D16" s="170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/>
      </c>
      <c r="K16" s="72"/>
      <c r="L16" s="72"/>
      <c r="M16" s="71" t="str">
        <f>IF(OR(K16="",L16=""),"",IF(L16&gt;K16,"V",IF(K16=L16,"","P")))</f>
        <v/>
      </c>
      <c r="N16" s="126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/>
      <c r="E17" s="120" t="str">
        <f>IF(VLOOKUP(D15,$B$9:$D$12,3,FALSE)="","",VLOOKUP((VLOOKUP(D15,$B$9:$D$12,3,FALSE)),[1]Lég!$H$3:$J$30,3,FALSE))</f>
        <v>Du BOSQUET</v>
      </c>
      <c r="F17" s="120"/>
      <c r="G17" s="120"/>
      <c r="H17" s="120"/>
      <c r="I17" s="12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20" t="str">
        <f>IF(VLOOKUP(N15,$B$9:$D$12,3,FALSE)="","",VLOOKUP((VLOOKUP(N15,$B$9:$D$12,3,FALSE)),[1]Lég!$H$3:$J$30,3,FALSE))</f>
        <v>M-PROULX</v>
      </c>
      <c r="P17" s="120"/>
      <c r="Q17" s="120"/>
      <c r="R17" s="120"/>
      <c r="S17" s="120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2">
        <v>2</v>
      </c>
      <c r="E19" s="118" t="str">
        <f>VLOOKUP(D19,$B$9:$J$13,4,FALSE)</f>
        <v>Jacob Michel</v>
      </c>
      <c r="F19" s="118"/>
      <c r="G19" s="118"/>
      <c r="H19" s="118"/>
      <c r="I19" s="119"/>
      <c r="J19" s="71" t="str">
        <f>IF(OR(K19="",L19=""),"",IF(K19&gt;L19,"V",IF(K19=L19,"","P")))</f>
        <v/>
      </c>
      <c r="K19" s="72"/>
      <c r="L19" s="72"/>
      <c r="M19" s="71" t="str">
        <f>IF(OR(K19="",L19=""),"",IF(L19&gt;K19,"V",IF(K19=L19,"","P")))</f>
        <v/>
      </c>
      <c r="N19" s="125">
        <v>3</v>
      </c>
      <c r="O19" s="118" t="str">
        <f>VLOOKUP(N19,$B$9:$J$13,4,FALSE)</f>
        <v>Charles-Alexandre Bélanger</v>
      </c>
      <c r="P19" s="118"/>
      <c r="Q19" s="118"/>
      <c r="R19" s="118"/>
      <c r="S19" s="119"/>
      <c r="U19" s="117" t="str">
        <f>IF(OR(K19="",L19=""),"",(COUNTIF(J19:J21,"V")*3)+(COUNTIF(J19:J21,"P")*1)+(COUNTIF(J19:J21,"VS")*1))</f>
        <v/>
      </c>
      <c r="V19" s="117" t="str">
        <f>IF(OR(K19="",L19=""),"",(COUNTIF(M19:M21,"V")*3)+(COUNTIF(M19:M21,"P")*1)+(COUNTIF(M19:M21,"VS")*1))</f>
        <v/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1"/>
      <c r="C20" s="3"/>
      <c r="D20" s="123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/>
      </c>
      <c r="K20" s="72"/>
      <c r="L20" s="72"/>
      <c r="M20" s="71" t="str">
        <f>IF(OR(K20="",L20=""),"",IF(L20&gt;K20,"V",IF(K20=L20,"","P")))</f>
        <v/>
      </c>
      <c r="N20" s="126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4"/>
      <c r="E21" s="120" t="str">
        <f>IF(VLOOKUP(D19,$B$9:$D$12,3,FALSE)="","",VLOOKUP((VLOOKUP(D19,$B$9:$D$12,3,FALSE)),[1]Lég!$H$3:$J$30,3,FALSE))</f>
        <v>LA SAMARE</v>
      </c>
      <c r="F21" s="120"/>
      <c r="G21" s="120"/>
      <c r="H21" s="120"/>
      <c r="I21" s="120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7"/>
      <c r="O21" s="120" t="str">
        <f>IF(VLOOKUP(N19,$B$9:$D$12,3,FALSE)="","",VLOOKUP((VLOOKUP(N19,$B$9:$D$12,3,FALSE)),[1]Lég!$H$3:$J$30,3,FALSE))</f>
        <v>JEAN-RAIMBAULT</v>
      </c>
      <c r="P21" s="120"/>
      <c r="Q21" s="120"/>
      <c r="R21" s="120"/>
      <c r="S21" s="120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22">
        <v>1</v>
      </c>
      <c r="E23" s="118" t="str">
        <f>VLOOKUP(D23,$B$9:$J$13,4,FALSE)</f>
        <v>Nicolas Boisvert</v>
      </c>
      <c r="F23" s="118"/>
      <c r="G23" s="118"/>
      <c r="H23" s="118"/>
      <c r="I23" s="119"/>
      <c r="J23" s="71" t="str">
        <f>IF(OR(K23="",L23=""),"",IF(K23&gt;L23,"V",IF(K23=L23,"","P")))</f>
        <v/>
      </c>
      <c r="K23" s="72"/>
      <c r="L23" s="72"/>
      <c r="M23" s="71" t="str">
        <f>IF(OR(K23="",L23=""),"",IF(L23&gt;K23,"V",IF(K23=L23,"","P")))</f>
        <v/>
      </c>
      <c r="N23" s="125">
        <v>2</v>
      </c>
      <c r="O23" s="118" t="str">
        <f>VLOOKUP(N23,$B$9:$J$13,4,FALSE)</f>
        <v>Jacob Michel</v>
      </c>
      <c r="P23" s="118"/>
      <c r="Q23" s="118"/>
      <c r="R23" s="118"/>
      <c r="S23" s="119"/>
      <c r="U23" s="117" t="str">
        <f>IF(OR(K23="",L23=""),"",(COUNTIF(J23:J25,"V")*3)+(COUNTIF(J23:J25,"P")*1)+(COUNTIF(J23:J25,"VS")*1))</f>
        <v/>
      </c>
      <c r="V23" s="117" t="str">
        <f>IF(OR(K23="",L23=""),"",(COUNTIF(M23:M25,"V")*3)+(COUNTIF(M23:M25,"P")*1)+(COUNTIF(M23:M25,"VS")*1))</f>
        <v/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23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/>
      </c>
      <c r="K24" s="72"/>
      <c r="L24" s="72"/>
      <c r="M24" s="71" t="str">
        <f>IF(OR(K24="",L24=""),"",IF(L24&gt;K24,"V",IF(K24=L24,"","P")))</f>
        <v/>
      </c>
      <c r="N24" s="126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4"/>
      <c r="E25" s="120" t="str">
        <f>IF(VLOOKUP(D23,$B$9:$D$12,3,FALSE)="","",VLOOKUP((VLOOKUP(D23,$B$9:$D$12,3,FALSE)),[1]Lég!$H$3:$J$30,3,FALSE))</f>
        <v>Du BOSQUET</v>
      </c>
      <c r="F25" s="120"/>
      <c r="G25" s="120"/>
      <c r="H25" s="120"/>
      <c r="I25" s="12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20" t="str">
        <f>IF(VLOOKUP(N23,$B$9:$D$12,3,FALSE)="","",VLOOKUP((VLOOKUP(N23,$B$9:$D$12,3,FALSE)),[1]Lég!$H$3:$J$30,3,FALSE))</f>
        <v>LA SAMARE</v>
      </c>
      <c r="P25" s="120"/>
      <c r="Q25" s="120"/>
      <c r="R25" s="120"/>
      <c r="S25" s="120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2">
        <v>3</v>
      </c>
      <c r="E27" s="118" t="str">
        <f>VLOOKUP(D27,$B$9:$J$13,4,FALSE)</f>
        <v>Charles-Alexandre Bélanger</v>
      </c>
      <c r="F27" s="118"/>
      <c r="G27" s="118"/>
      <c r="H27" s="118"/>
      <c r="I27" s="119"/>
      <c r="J27" s="71" t="str">
        <f>IF(OR(K27="",L27=""),"",IF(K27&gt;L27,"V",IF(K27=L27,"","P")))</f>
        <v/>
      </c>
      <c r="K27" s="72"/>
      <c r="L27" s="72"/>
      <c r="M27" s="71" t="str">
        <f>IF(OR(K27="",L27=""),"",IF(L27&gt;K27,"V",IF(K27=L27,"","P")))</f>
        <v/>
      </c>
      <c r="N27" s="125">
        <v>4</v>
      </c>
      <c r="O27" s="118" t="str">
        <f>VLOOKUP(N27,$B$9:$J$13,4,FALSE)</f>
        <v>Kristopher Dubois</v>
      </c>
      <c r="P27" s="118"/>
      <c r="Q27" s="118"/>
      <c r="R27" s="118"/>
      <c r="S27" s="119"/>
      <c r="U27" s="117" t="str">
        <f>IF(OR(K27="",L27=""),"",(COUNTIF(J27:J29,"V")*3)+(COUNTIF(J27:J29,"P")*1)+(COUNTIF(J27:J29,"VS")*1))</f>
        <v/>
      </c>
      <c r="V27" s="117" t="str">
        <f>IF(OR(K27="",L27=""),"",(COUNTIF(M27:M29,"V")*3)+(COUNTIF(M27:M29,"P")*1)+(COUNTIF(M27:M29,"VS")*1))</f>
        <v/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23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/>
      </c>
      <c r="K28" s="72"/>
      <c r="L28" s="72"/>
      <c r="M28" s="71" t="str">
        <f>IF(OR(K28="",L28=""),"",IF(L28&gt;K28,"V",IF(K28=L28,"","P")))</f>
        <v/>
      </c>
      <c r="N28" s="126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4"/>
      <c r="E29" s="120" t="str">
        <f>IF(VLOOKUP(D27,$B$9:$D$12,3,FALSE)="","",VLOOKUP((VLOOKUP(D27,$B$9:$D$12,3,FALSE)),[1]Lég!$H$3:$J$30,3,FALSE))</f>
        <v>JEAN-RAIMBAULT</v>
      </c>
      <c r="F29" s="120"/>
      <c r="G29" s="120"/>
      <c r="H29" s="120"/>
      <c r="I29" s="120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7"/>
      <c r="O29" s="120" t="str">
        <f>IF(VLOOKUP(N27,$B$9:$D$12,3,FALSE)="","",VLOOKUP((VLOOKUP(N27,$B$9:$D$12,3,FALSE)),[1]Lég!$H$3:$J$30,3,FALSE))</f>
        <v>M-PROULX</v>
      </c>
      <c r="P29" s="120"/>
      <c r="Q29" s="120"/>
      <c r="R29" s="120"/>
      <c r="S29" s="120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2">
        <v>2</v>
      </c>
      <c r="E31" s="118" t="str">
        <f>VLOOKUP(D31,$B$9:$J$13,4,FALSE)</f>
        <v>Jacob Michel</v>
      </c>
      <c r="F31" s="118"/>
      <c r="G31" s="118"/>
      <c r="H31" s="118"/>
      <c r="I31" s="119"/>
      <c r="J31" s="71" t="str">
        <f>IF(OR(K31="",L31=""),"",IF(K31&gt;L31,"V",IF(K31=L31,"","P")))</f>
        <v/>
      </c>
      <c r="K31" s="72"/>
      <c r="L31" s="72"/>
      <c r="M31" s="71" t="str">
        <f>IF(OR(K31="",L31=""),"",IF(L31&gt;K31,"V",IF(K31=L31,"","P")))</f>
        <v/>
      </c>
      <c r="N31" s="125">
        <v>4</v>
      </c>
      <c r="O31" s="118" t="str">
        <f>VLOOKUP(N31,$B$9:$J$13,4,FALSE)</f>
        <v>Kristopher Dubois</v>
      </c>
      <c r="P31" s="118"/>
      <c r="Q31" s="118"/>
      <c r="R31" s="118"/>
      <c r="S31" s="119"/>
      <c r="U31" s="117" t="str">
        <f>IF(OR(K31="",L31=""),"",(COUNTIF(J31:J33,"V")*3)+(COUNTIF(J31:J33,"P")*1)+(COUNTIF(J31:J33,"VS")*1))</f>
        <v/>
      </c>
      <c r="V31" s="117" t="str">
        <f>IF(OR(K31="",L31=""),"",(COUNTIF(M31:M33,"V")*3)+(COUNTIF(M31:M33,"P")*1)+(COUNTIF(M31:M33,"VS")*1))</f>
        <v/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23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/>
      </c>
      <c r="K32" s="72"/>
      <c r="L32" s="72"/>
      <c r="M32" s="71" t="str">
        <f>IF(OR(K32="",L32=""),"",IF(L32&gt;K32,"V",IF(K32=L32,"","P")))</f>
        <v/>
      </c>
      <c r="N32" s="126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4"/>
      <c r="E33" s="120" t="str">
        <f>IF(VLOOKUP(D31,$B$9:$D$12,3,FALSE)="","",VLOOKUP((VLOOKUP(D31,$B$9:$D$12,3,FALSE)),[1]Lég!$H$3:$J$30,3,FALSE))</f>
        <v>LA SAMARE</v>
      </c>
      <c r="F33" s="120"/>
      <c r="G33" s="120"/>
      <c r="H33" s="120"/>
      <c r="I33" s="120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7"/>
      <c r="O33" s="120" t="str">
        <f>IF(VLOOKUP(N31,$B$9:$D$12,3,FALSE)="","",VLOOKUP((VLOOKUP(N31,$B$9:$D$12,3,FALSE)),[1]Lég!$H$3:$J$30,3,FALSE))</f>
        <v>M-PROULX</v>
      </c>
      <c r="P33" s="120"/>
      <c r="Q33" s="120"/>
      <c r="R33" s="120"/>
      <c r="S33" s="120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2">
        <v>1</v>
      </c>
      <c r="E35" s="118" t="str">
        <f>VLOOKUP(D35,$B$9:$J$13,4,FALSE)</f>
        <v>Nicolas Boisvert</v>
      </c>
      <c r="F35" s="118"/>
      <c r="G35" s="118"/>
      <c r="H35" s="118"/>
      <c r="I35" s="119"/>
      <c r="J35" s="71" t="str">
        <f>IF(OR(K35="",L35=""),"",IF(K35&gt;L35,"V",IF(K35=L35,"","P")))</f>
        <v/>
      </c>
      <c r="K35" s="72"/>
      <c r="L35" s="72"/>
      <c r="M35" s="71" t="str">
        <f>IF(OR(K35="",L35=""),"",IF(L35&gt;K35,"V",IF(K35=L35,"","P")))</f>
        <v/>
      </c>
      <c r="N35" s="125">
        <v>3</v>
      </c>
      <c r="O35" s="118" t="str">
        <f>VLOOKUP(N35,$B$9:$J$13,4,FALSE)</f>
        <v>Charles-Alexandre Bélanger</v>
      </c>
      <c r="P35" s="118"/>
      <c r="Q35" s="118"/>
      <c r="R35" s="118"/>
      <c r="S35" s="119"/>
      <c r="U35" s="117" t="str">
        <f>IF(OR(K35="",L35=""),"",(COUNTIF(J35:J37,"V")*3)+(COUNTIF(J35:J37,"P")*1)+(COUNTIF(J35:J37,"VS")*1))</f>
        <v/>
      </c>
      <c r="V35" s="117" t="str">
        <f>IF(OR(K35="",L35=""),"",(COUNTIF(M35:M37,"V")*3)+(COUNTIF(M35:M37,"P")*1)+(COUNTIF(M35:M37,"VS")*1))</f>
        <v/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23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/>
      </c>
      <c r="K36" s="72"/>
      <c r="L36" s="72"/>
      <c r="M36" s="71" t="str">
        <f>IF(OR(K36="",L36=""),"",IF(L36&gt;K36,"V",IF(K36=L36,"","P")))</f>
        <v/>
      </c>
      <c r="N36" s="126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4"/>
      <c r="E37" s="120" t="str">
        <f>IF(VLOOKUP(D35,$B$9:$D$12,3,FALSE)="","",VLOOKUP((VLOOKUP(D35,$B$9:$D$12,3,FALSE)),[1]Lég!$H$3:$J$30,3,FALSE))</f>
        <v>Du BOSQUET</v>
      </c>
      <c r="F37" s="120"/>
      <c r="G37" s="120"/>
      <c r="H37" s="120"/>
      <c r="I37" s="120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7"/>
      <c r="O37" s="120" t="str">
        <f>IF(VLOOKUP(N35,$B$9:$D$12,3,FALSE)="","",VLOOKUP((VLOOKUP(N35,$B$9:$D$12,3,FALSE)),[1]Lég!$H$3:$J$30,3,FALSE))</f>
        <v>JEAN-RAIMBAULT</v>
      </c>
      <c r="P37" s="120"/>
      <c r="Q37" s="120"/>
      <c r="R37" s="120"/>
      <c r="S37" s="120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/>
      <c r="B40" s="173"/>
      <c r="C40" s="3"/>
      <c r="D40" s="174" t="s">
        <v>143</v>
      </c>
      <c r="E40" s="118" t="str">
        <f>IF(A40="","",VLOOKUP(A40,$B$9:$J$13,4,FALSE))</f>
        <v/>
      </c>
      <c r="F40" s="118"/>
      <c r="G40" s="118"/>
      <c r="H40" s="118"/>
      <c r="I40" s="119"/>
      <c r="J40" s="71" t="str">
        <f>IF(OR(K40="",L40=""),"",IF(K40&gt;L40,"V",IF(K40=L40,"","P")))</f>
        <v/>
      </c>
      <c r="K40" s="72"/>
      <c r="L40" s="72"/>
      <c r="M40" s="71" t="str">
        <f>IF(OR(K40="",L40=""),"",IF(L40&gt;K40,"V",IF(K40=L40,"","P")))</f>
        <v/>
      </c>
      <c r="N40" s="177" t="s">
        <v>144</v>
      </c>
      <c r="O40" s="118" t="str">
        <f>IF(W40="","",VLOOKUP(W40,$B$9:$J$13,4,FALSE))</f>
        <v/>
      </c>
      <c r="P40" s="118"/>
      <c r="Q40" s="118"/>
      <c r="R40" s="118"/>
      <c r="S40" s="119"/>
      <c r="T40" s="99"/>
      <c r="U40" s="117" t="str">
        <f>IF(OR(K40="",L40=""),"",(COUNTIF(J40:J42,"V")*3)+(COUNTIF(J40:J42,"P")*1)+(COUNTIF(J40:J42,"VS")*1))</f>
        <v/>
      </c>
      <c r="V40" s="117" t="str">
        <f>IF(OR(K40="",L40=""),"",(COUNTIF(M40:M42,"V")*3)+(COUNTIF(M40:M42,"P")*1)+(COUNTIF(M40:M42,"VS")*1))</f>
        <v/>
      </c>
      <c r="W40" s="172"/>
      <c r="AG40" s="81"/>
    </row>
    <row r="41" spans="1:33" s="82" customFormat="1" ht="15.75" x14ac:dyDescent="0.2">
      <c r="A41" s="172"/>
      <c r="B41" s="173"/>
      <c r="C41" s="3"/>
      <c r="D41" s="175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78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20" t="str">
        <f>IF(A40="","",VLOOKUP((VLOOKUP(A40,$B$9:$D$12,3,FALSE)),[1]Lég!$H$3:$J$30,3,FALSE))</f>
        <v/>
      </c>
      <c r="F42" s="120"/>
      <c r="G42" s="120"/>
      <c r="H42" s="120"/>
      <c r="I42" s="120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20" t="str">
        <f>IF(W40="","",VLOOKUP((VLOOKUP(W40,$B$9:$D$12,3,FALSE)),[1]Lég!$H$3:$J$30,3,FALSE))</f>
        <v/>
      </c>
      <c r="P42" s="120"/>
      <c r="Q42" s="120"/>
      <c r="R42" s="120"/>
      <c r="S42" s="120"/>
      <c r="T42" s="99"/>
      <c r="U42" s="117"/>
      <c r="V42" s="117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/>
      <c r="B44" s="173"/>
      <c r="C44" s="3"/>
      <c r="D44" s="174" t="s">
        <v>145</v>
      </c>
      <c r="E44" s="118" t="str">
        <f>IF(A44="","",VLOOKUP(A44,$B$9:$J$13,4,FALSE))</f>
        <v/>
      </c>
      <c r="F44" s="118"/>
      <c r="G44" s="118"/>
      <c r="H44" s="118"/>
      <c r="I44" s="119"/>
      <c r="J44" s="71" t="str">
        <f>IF(OR(K44="",L44=""),"",IF(K44&gt;L44,"V",IF(K44=L44,"","P")))</f>
        <v/>
      </c>
      <c r="K44" s="72"/>
      <c r="L44" s="72"/>
      <c r="M44" s="71" t="str">
        <f>IF(OR(K44="",L44=""),"",IF(L44&gt;K44,"V",IF(K44=L44,"","P")))</f>
        <v/>
      </c>
      <c r="N44" s="177" t="s">
        <v>146</v>
      </c>
      <c r="O44" s="118" t="str">
        <f>IF(W44="","",VLOOKUP(W44,$B$9:$J$13,4,FALSE))</f>
        <v/>
      </c>
      <c r="P44" s="118"/>
      <c r="Q44" s="118"/>
      <c r="R44" s="118"/>
      <c r="S44" s="119"/>
      <c r="T44" s="99"/>
      <c r="U44" s="117" t="str">
        <f>IF(OR(K44="",L44=""),"",(COUNTIF(J44:J46,"V")*3)+(COUNTIF(J44:J46,"P")*1)+(COUNTIF(J44:J46,"VS")*1))</f>
        <v/>
      </c>
      <c r="V44" s="117" t="str">
        <f>IF(OR(K44="",L44=""),"",(COUNTIF(M44:M46,"V")*3)+(COUNTIF(M44:M46,"P")*1)+(COUNTIF(M44:M46,"VS")*1))</f>
        <v/>
      </c>
      <c r="W44" s="172"/>
      <c r="AG44" s="81"/>
    </row>
    <row r="45" spans="1:33" s="82" customFormat="1" ht="15.75" x14ac:dyDescent="0.2">
      <c r="A45" s="172"/>
      <c r="B45" s="173"/>
      <c r="C45" s="3"/>
      <c r="D45" s="175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78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20" t="str">
        <f>IF(A44="","",VLOOKUP((VLOOKUP(A44,$B$9:$D$12,3,FALSE)),[1]Lég!$H$3:$J$30,3,FALSE))</f>
        <v/>
      </c>
      <c r="F46" s="120"/>
      <c r="G46" s="120"/>
      <c r="H46" s="120"/>
      <c r="I46" s="12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20" t="str">
        <f>IF(W44="","",VLOOKUP((VLOOKUP(W44,$B$9:$D$13,3,FALSE)),[1]Lég!$H$3:$J$30,3,FALSE))</f>
        <v/>
      </c>
      <c r="P46" s="120"/>
      <c r="Q46" s="120"/>
      <c r="R46" s="120"/>
      <c r="S46" s="120"/>
      <c r="T46" s="99"/>
      <c r="U46" s="117"/>
      <c r="V46" s="117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52" priority="23">
      <formula>B2=VLOOKUP("X2",$A$9:$J$13,5,FALSE)</formula>
    </cfRule>
    <cfRule type="expression" dxfId="51" priority="24">
      <formula>B2=VLOOKUP("X1",$A$9:$J$12,5,FALSE)</formula>
    </cfRule>
  </conditionalFormatting>
  <conditionalFormatting sqref="B8:Q8">
    <cfRule type="expression" dxfId="50" priority="11">
      <formula>B8=VLOOKUP("X1",$A$9:$J$13,5,FALSE)</formula>
    </cfRule>
  </conditionalFormatting>
  <conditionalFormatting sqref="B9:Q13">
    <cfRule type="expression" dxfId="49" priority="2">
      <formula>B9=VLOOKUP("X4",$A$9:$J$13,5,FALSE)</formula>
    </cfRule>
    <cfRule type="expression" dxfId="48" priority="3">
      <formula>B9=VLOOKUP("X3",$A$9:$J$13,5,FALSE)</formula>
    </cfRule>
    <cfRule type="expression" dxfId="47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6" priority="20">
      <formula>B1=VLOOKUP("X2",$A$9:$J$13,5,FALSE)</formula>
    </cfRule>
    <cfRule type="expression" dxfId="45" priority="21">
      <formula>B1=VLOOKUP("X3",$A$9:$J$13,5,FALSE)</formula>
    </cfRule>
    <cfRule type="expression" dxfId="44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3" priority="19">
      <formula>B1=VLOOKUP("X1",$A$9:$J$13,5,FALSE)</formula>
    </cfRule>
  </conditionalFormatting>
  <conditionalFormatting sqref="B4:S7">
    <cfRule type="expression" dxfId="42" priority="6">
      <formula>B4=VLOOKUP("X1",$A$9:$J$13,5,FALSE)</formula>
    </cfRule>
    <cfRule type="expression" dxfId="41" priority="7">
      <formula>B4=VLOOKUP("X2",$A$9:$J$13,5,FALSE)</formula>
    </cfRule>
    <cfRule type="expression" dxfId="40" priority="8">
      <formula>B4=VLOOKUP("X3",$A$9:$J$13,5,FALSE)</formula>
    </cfRule>
    <cfRule type="expression" dxfId="39" priority="9">
      <formula>B4=VLOOKUP("X4",$A$9:$J$13,5,FALSE)</formula>
    </cfRule>
  </conditionalFormatting>
  <conditionalFormatting sqref="C2:S3">
    <cfRule type="expression" dxfId="38" priority="13">
      <formula>C2=VLOOKUP("X4",$A$9:$J$13,5,FALSE)</formula>
    </cfRule>
    <cfRule type="expression" dxfId="37" priority="14">
      <formula>C2=VLOOKUP("X3",$A$9:$J$13,5,FALSE)</formula>
    </cfRule>
    <cfRule type="expression" dxfId="36" priority="15">
      <formula>C2=VLOOKUP("X2",$A$9:$J$13,5,FALSE)</formula>
    </cfRule>
  </conditionalFormatting>
  <conditionalFormatting sqref="D2:I3">
    <cfRule type="expression" dxfId="35" priority="12">
      <formula>D2=VLOOKUP("X5",$A$9:$J$13,5,FALSE)</formula>
    </cfRule>
    <cfRule type="expression" dxfId="34" priority="16">
      <formula>D2=VLOOKUP("X1",$A$9:$J$12,5,FALSE)</formula>
    </cfRule>
  </conditionalFormatting>
  <conditionalFormatting sqref="D9:J12">
    <cfRule type="expression" dxfId="33" priority="1">
      <formula>D9=VLOOKUP("X5",$A$9:$J$13,5,FALSE)</formula>
    </cfRule>
    <cfRule type="expression" dxfId="32" priority="5">
      <formula>D9=VLOOKUP("X1",$A$9:$J$12,5,FALSE)</formula>
    </cfRule>
  </conditionalFormatting>
  <conditionalFormatting sqref="E8:Q8">
    <cfRule type="expression" dxfId="31" priority="10">
      <formula>E8=VLOOKUP("X2",$A$9:$J$13,5,FALSE)</formula>
    </cfRule>
  </conditionalFormatting>
  <conditionalFormatting sqref="L9:Q10">
    <cfRule type="expression" dxfId="30" priority="17">
      <formula>L9=VLOOKUP("X5",$A$9:$J$13,5,FALSE)</formula>
    </cfRule>
    <cfRule type="expression" dxfId="29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896F-7BFE-43CB-8506-70355484915E}">
  <sheetPr>
    <tabColor rgb="FFFF0000"/>
    <pageSetUpPr fitToPage="1"/>
  </sheetPr>
  <dimension ref="A1:AG56"/>
  <sheetViews>
    <sheetView tabSelected="1" topLeftCell="A2"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155</v>
      </c>
      <c r="E2" s="140"/>
      <c r="F2" s="140"/>
      <c r="G2" s="140"/>
      <c r="H2" s="140"/>
      <c r="I2" s="141"/>
      <c r="J2" s="47"/>
      <c r="K2" s="139" t="s">
        <v>194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195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156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37" t="s">
        <v>182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IF(R9="","",RANK(R9,$R$9:$R$12,0))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29" t="s">
        <v>178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 t="shared" ref="S10:S12" si="0">IF(R10="","",RANK(R10,$R$9:$R$12,0))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29" t="s">
        <v>186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60</v>
      </c>
      <c r="E12" s="131" t="s">
        <v>179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/>
      <c r="S12" s="69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1"/>
      <c r="C15" s="3"/>
      <c r="D15" s="170">
        <v>1</v>
      </c>
      <c r="E15" s="118" t="str">
        <f>VLOOKUP(D15,$B$9:$J$13,4,FALSE)</f>
        <v>William Comtois</v>
      </c>
      <c r="F15" s="118"/>
      <c r="G15" s="118"/>
      <c r="H15" s="118"/>
      <c r="I15" s="119"/>
      <c r="J15" s="71" t="str">
        <f>IF(OR(K15="",L15=""),"",IF(K15&gt;L15,"V",IF(K15=L15,"","P")))</f>
        <v/>
      </c>
      <c r="K15" s="72"/>
      <c r="L15" s="72"/>
      <c r="M15" s="71" t="str">
        <f>IF(OR(K15="",L15=""),"",IF(L15&gt;K15,"V",IF(K15=L15,"","P")))</f>
        <v/>
      </c>
      <c r="N15" s="125">
        <v>4</v>
      </c>
      <c r="O15" s="118" t="str">
        <f>VLOOKUP(N15,$B$9:$J$13,4,FALSE)</f>
        <v>Étienne Roy</v>
      </c>
      <c r="P15" s="118"/>
      <c r="Q15" s="118"/>
      <c r="R15" s="118"/>
      <c r="S15" s="119"/>
      <c r="U15" s="117" t="str">
        <f>IF(OR(K15="",L15=""),"",(COUNTIF(J15:J17,"V")*3)+(COUNTIF(J15:J17,"P")*1)+(COUNTIF(J15:J17,"VS")*1))</f>
        <v/>
      </c>
      <c r="V15" s="117" t="str">
        <f>IF(OR(K15="",L15=""),"",(COUNTIF(M15:M17,"V")*3)+(COUNTIF(M15:M17,"P")*1)+(COUNTIF(M15:M17,"VS")*1))</f>
        <v/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1"/>
      <c r="C16" s="3"/>
      <c r="D16" s="170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/>
      </c>
      <c r="K16" s="72"/>
      <c r="L16" s="72"/>
      <c r="M16" s="71" t="str">
        <f>IF(OR(K16="",L16=""),"",IF(L16&gt;K16,"V",IF(K16=L16,"","P")))</f>
        <v/>
      </c>
      <c r="N16" s="126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/>
      <c r="E17" s="120" t="str">
        <f>IF(VLOOKUP(D15,$B$9:$D$13,3,FALSE)="","",VLOOKUP((VLOOKUP(D15,$B$9:$D$13,3,FALSE)),Lég!$H$3:$J$30,3,FALSE))</f>
        <v>STE-MARIE</v>
      </c>
      <c r="F17" s="120"/>
      <c r="G17" s="120"/>
      <c r="H17" s="120"/>
      <c r="I17" s="12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20" t="str">
        <f>IF(VLOOKUP(N15,$B$9:$D$12,3,FALSE)="","",VLOOKUP((VLOOKUP(N15,$B$9:$D$12,3,FALSE)),Lég!$H$3:$J$30,3,FALSE))</f>
        <v>LE BOISÉ</v>
      </c>
      <c r="P17" s="120"/>
      <c r="Q17" s="120"/>
      <c r="R17" s="120"/>
      <c r="S17" s="120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2">
        <v>2</v>
      </c>
      <c r="E19" s="118" t="str">
        <f>VLOOKUP(D19,$B$9:$J$13,4,FALSE)</f>
        <v>Ylann Pellerin</v>
      </c>
      <c r="F19" s="118"/>
      <c r="G19" s="118"/>
      <c r="H19" s="118"/>
      <c r="I19" s="119"/>
      <c r="J19" s="71" t="str">
        <f>IF(OR(K19="",L19=""),"",IF(K19&gt;L19,"V",IF(K19=L19,"","P")))</f>
        <v/>
      </c>
      <c r="K19" s="72"/>
      <c r="L19" s="72"/>
      <c r="M19" s="71" t="str">
        <f>IF(OR(K19="",L19=""),"",IF(L19&gt;K19,"V",IF(K19=L19,"","P")))</f>
        <v/>
      </c>
      <c r="N19" s="125">
        <v>3</v>
      </c>
      <c r="O19" s="118" t="str">
        <f>VLOOKUP(N19,$B$9:$J$13,4,FALSE)</f>
        <v>Emerick Touchette</v>
      </c>
      <c r="P19" s="118"/>
      <c r="Q19" s="118"/>
      <c r="R19" s="118"/>
      <c r="S19" s="119"/>
      <c r="U19" s="117" t="str">
        <f>IF(OR(K19="",L19=""),"",(COUNTIF(J19:J21,"V")*3)+(COUNTIF(J19:J21,"P")*1)+(COUNTIF(J19:J21,"VS")*1))</f>
        <v/>
      </c>
      <c r="V19" s="117" t="str">
        <f>IF(OR(K19="",L19=""),"",(COUNTIF(M19:M21,"V")*3)+(COUNTIF(M19:M21,"P")*1)+(COUNTIF(M19:M21,"VS")*1))</f>
        <v/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1"/>
      <c r="C20" s="3"/>
      <c r="D20" s="123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/>
      </c>
      <c r="K20" s="72"/>
      <c r="L20" s="72"/>
      <c r="M20" s="71" t="str">
        <f>IF(OR(K20="",L20=""),"",IF(L20&gt;K20,"V",IF(K20=L20,"","P")))</f>
        <v/>
      </c>
      <c r="N20" s="126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4"/>
      <c r="E21" s="120" t="str">
        <f>IF(VLOOKUP(D19,$B$9:$D$13,3,FALSE)="","",VLOOKUP((VLOOKUP(D19,$B$9:$D$13,3,FALSE)),Lég!$H$3:$J$30,3,FALSE))</f>
        <v>M-PROULX</v>
      </c>
      <c r="F21" s="120"/>
      <c r="G21" s="120"/>
      <c r="H21" s="120"/>
      <c r="I21" s="120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7"/>
      <c r="O21" s="120" t="str">
        <f>IF(VLOOKUP(N19,$B$9:$D$12,3,FALSE)="","",VLOOKUP((VLOOKUP(N19,$B$9:$D$12,3,FALSE)),Lég!$H$3:$J$30,3,FALSE))</f>
        <v xml:space="preserve">TANDEM </v>
      </c>
      <c r="P21" s="120"/>
      <c r="Q21" s="120"/>
      <c r="R21" s="120"/>
      <c r="S21" s="120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22">
        <v>1</v>
      </c>
      <c r="E23" s="118" t="str">
        <f>VLOOKUP(D23,$B$9:$J$13,4,FALSE)</f>
        <v>William Comtois</v>
      </c>
      <c r="F23" s="118"/>
      <c r="G23" s="118"/>
      <c r="H23" s="118"/>
      <c r="I23" s="119"/>
      <c r="J23" s="71" t="str">
        <f>IF(OR(K23="",L23=""),"",IF(K23&gt;L23,"V",IF(K23=L23,"","P")))</f>
        <v/>
      </c>
      <c r="K23" s="72"/>
      <c r="L23" s="72"/>
      <c r="M23" s="71" t="str">
        <f>IF(OR(K23="",L23=""),"",IF(L23&gt;K23,"V",IF(K23=L23,"","P")))</f>
        <v/>
      </c>
      <c r="N23" s="125">
        <v>2</v>
      </c>
      <c r="O23" s="118" t="str">
        <f>VLOOKUP(N23,$B$9:$J$13,4,FALSE)</f>
        <v>Ylann Pellerin</v>
      </c>
      <c r="P23" s="118"/>
      <c r="Q23" s="118"/>
      <c r="R23" s="118"/>
      <c r="S23" s="119"/>
      <c r="U23" s="117" t="str">
        <f>IF(OR(K23="",L23=""),"",(COUNTIF(J23:J25,"V")*3)+(COUNTIF(J23:J25,"P")*1)+(COUNTIF(J23:J25,"VS")*1))</f>
        <v/>
      </c>
      <c r="V23" s="117" t="str">
        <f>IF(OR(K23="",L23=""),"",(COUNTIF(M23:M25,"V")*3)+(COUNTIF(M23:M25,"P")*1)+(COUNTIF(M23:M25,"VS")*1))</f>
        <v/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23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/>
      </c>
      <c r="K24" s="72"/>
      <c r="L24" s="72"/>
      <c r="M24" s="71" t="str">
        <f>IF(OR(K24="",L24=""),"",IF(L24&gt;K24,"V",IF(K24=L24,"","P")))</f>
        <v/>
      </c>
      <c r="N24" s="126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4"/>
      <c r="E25" s="120" t="str">
        <f>IF(VLOOKUP(D23,$B$9:$D$13,3,FALSE)="","",VLOOKUP((VLOOKUP(D23,$B$9:$D$13,3,FALSE)),Lég!$H$3:$J$30,3,FALSE))</f>
        <v>STE-MARIE</v>
      </c>
      <c r="F25" s="120"/>
      <c r="G25" s="120"/>
      <c r="H25" s="120"/>
      <c r="I25" s="12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20" t="str">
        <f>IF(VLOOKUP(N23,$B$9:$D$12,3,FALSE)="","",VLOOKUP((VLOOKUP(N23,$B$9:$D$12,3,FALSE)),Lég!$H$3:$J$30,3,FALSE))</f>
        <v>M-PROULX</v>
      </c>
      <c r="P25" s="120"/>
      <c r="Q25" s="120"/>
      <c r="R25" s="120"/>
      <c r="S25" s="120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2">
        <v>3</v>
      </c>
      <c r="E27" s="118" t="str">
        <f>VLOOKUP(D27,$B$9:$J$13,4,FALSE)</f>
        <v>Emerick Touchette</v>
      </c>
      <c r="F27" s="118"/>
      <c r="G27" s="118"/>
      <c r="H27" s="118"/>
      <c r="I27" s="119"/>
      <c r="J27" s="71" t="str">
        <f>IF(OR(K27="",L27=""),"",IF(K27&gt;L27,"V",IF(K27=L27,"","P")))</f>
        <v/>
      </c>
      <c r="K27" s="72"/>
      <c r="L27" s="72"/>
      <c r="M27" s="71" t="str">
        <f>IF(OR(K27="",L27=""),"",IF(L27&gt;K27,"V",IF(K27=L27,"","P")))</f>
        <v/>
      </c>
      <c r="N27" s="125">
        <v>4</v>
      </c>
      <c r="O27" s="118" t="str">
        <f>VLOOKUP(N27,$B$9:$J$13,4,FALSE)</f>
        <v>Étienne Roy</v>
      </c>
      <c r="P27" s="118"/>
      <c r="Q27" s="118"/>
      <c r="R27" s="118"/>
      <c r="S27" s="119"/>
      <c r="U27" s="117" t="str">
        <f>IF(OR(K27="",L27=""),"",(COUNTIF(J27:J29,"V")*3)+(COUNTIF(J27:J29,"P")*1)+(COUNTIF(J27:J29,"VS")*1))</f>
        <v/>
      </c>
      <c r="V27" s="117" t="str">
        <f>IF(OR(K27="",L27=""),"",(COUNTIF(M27:M29,"V")*3)+(COUNTIF(M27:M29,"P")*1)+(COUNTIF(M27:M29,"VS")*1))</f>
        <v/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23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/>
      </c>
      <c r="K28" s="72"/>
      <c r="L28" s="72"/>
      <c r="M28" s="71" t="str">
        <f>IF(OR(K28="",L28=""),"",IF(L28&gt;K28,"V",IF(K28=L28,"","P")))</f>
        <v/>
      </c>
      <c r="N28" s="126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4"/>
      <c r="E29" s="120" t="str">
        <f>IF(VLOOKUP(D27,$B$9:$D$13,3,FALSE)="","",VLOOKUP((VLOOKUP(D27,$B$9:$D$13,3,FALSE)),Lég!$H$3:$J$30,3,FALSE))</f>
        <v xml:space="preserve">TANDEM </v>
      </c>
      <c r="F29" s="120"/>
      <c r="G29" s="120"/>
      <c r="H29" s="120"/>
      <c r="I29" s="120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7"/>
      <c r="O29" s="120" t="str">
        <f>IF(VLOOKUP(N27,$B$9:$D$12,3,FALSE)="","",VLOOKUP((VLOOKUP(N27,$B$9:$D$12,3,FALSE)),Lég!$H$3:$J$30,3,FALSE))</f>
        <v>LE BOISÉ</v>
      </c>
      <c r="P29" s="120"/>
      <c r="Q29" s="120"/>
      <c r="R29" s="120"/>
      <c r="S29" s="120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2">
        <v>2</v>
      </c>
      <c r="E31" s="118" t="str">
        <f>VLOOKUP(D31,$B$9:$J$13,4,FALSE)</f>
        <v>Ylann Pellerin</v>
      </c>
      <c r="F31" s="118"/>
      <c r="G31" s="118"/>
      <c r="H31" s="118"/>
      <c r="I31" s="119"/>
      <c r="J31" s="71" t="str">
        <f>IF(OR(K31="",L31=""),"",IF(K31&gt;L31,"V",IF(K31=L31,"","P")))</f>
        <v/>
      </c>
      <c r="K31" s="72"/>
      <c r="L31" s="72"/>
      <c r="M31" s="71" t="str">
        <f>IF(OR(K31="",L31=""),"",IF(L31&gt;K31,"V",IF(K31=L31,"","P")))</f>
        <v/>
      </c>
      <c r="N31" s="125">
        <v>4</v>
      </c>
      <c r="O31" s="118" t="str">
        <f>VLOOKUP(N31,$B$9:$J$13,4,FALSE)</f>
        <v>Étienne Roy</v>
      </c>
      <c r="P31" s="118"/>
      <c r="Q31" s="118"/>
      <c r="R31" s="118"/>
      <c r="S31" s="119"/>
      <c r="U31" s="117" t="str">
        <f>IF(OR(K31="",L31=""),"",(COUNTIF(J31:J33,"V")*3)+(COUNTIF(J31:J33,"P")*1)+(COUNTIF(J31:J33,"VS")*1))</f>
        <v/>
      </c>
      <c r="V31" s="117" t="str">
        <f>IF(OR(K31="",L31=""),"",(COUNTIF(M31:M33,"V")*3)+(COUNTIF(M31:M33,"P")*1)+(COUNTIF(M31:M33,"VS")*1))</f>
        <v/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23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/>
      </c>
      <c r="K32" s="72"/>
      <c r="L32" s="72"/>
      <c r="M32" s="71" t="str">
        <f>IF(OR(K32="",L32=""),"",IF(L32&gt;K32,"V",IF(K32=L32,"","P")))</f>
        <v/>
      </c>
      <c r="N32" s="126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4"/>
      <c r="E33" s="120" t="str">
        <f>IF(VLOOKUP(D31,$B$9:$D$13,3,FALSE)="","",VLOOKUP((VLOOKUP(D31,$B$9:$D$13,3,FALSE)),Lég!$H$3:$J$30,3,FALSE))</f>
        <v>M-PROULX</v>
      </c>
      <c r="F33" s="120"/>
      <c r="G33" s="120"/>
      <c r="H33" s="120"/>
      <c r="I33" s="120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7"/>
      <c r="O33" s="120" t="str">
        <f>IF(VLOOKUP(N31,$B$9:$D$12,3,FALSE)="","",VLOOKUP((VLOOKUP(N31,$B$9:$D$12,3,FALSE)),Lég!$H$3:$J$30,3,FALSE))</f>
        <v>LE BOISÉ</v>
      </c>
      <c r="P33" s="120"/>
      <c r="Q33" s="120"/>
      <c r="R33" s="120"/>
      <c r="S33" s="120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2">
        <v>1</v>
      </c>
      <c r="E35" s="118" t="str">
        <f>VLOOKUP(D35,$B$9:$J$13,4,FALSE)</f>
        <v>William Comtois</v>
      </c>
      <c r="F35" s="118"/>
      <c r="G35" s="118"/>
      <c r="H35" s="118"/>
      <c r="I35" s="119"/>
      <c r="J35" s="71" t="str">
        <f>IF(OR(K35="",L35=""),"",IF(K35&gt;L35,"V",IF(K35=L35,"","P")))</f>
        <v/>
      </c>
      <c r="K35" s="72"/>
      <c r="L35" s="72"/>
      <c r="M35" s="71" t="str">
        <f>IF(OR(K35="",L35=""),"",IF(L35&gt;K35,"V",IF(K35=L35,"","P")))</f>
        <v/>
      </c>
      <c r="N35" s="125">
        <v>3</v>
      </c>
      <c r="O35" s="118" t="str">
        <f>VLOOKUP(N35,$B$9:$J$13,4,FALSE)</f>
        <v>Emerick Touchette</v>
      </c>
      <c r="P35" s="118"/>
      <c r="Q35" s="118"/>
      <c r="R35" s="118"/>
      <c r="S35" s="119"/>
      <c r="U35" s="117" t="str">
        <f>IF(OR(K35="",L35=""),"",(COUNTIF(J35:J37,"V")*3)+(COUNTIF(J35:J37,"P")*1)+(COUNTIF(J35:J37,"VS")*1))</f>
        <v/>
      </c>
      <c r="V35" s="117" t="str">
        <f>IF(OR(K35="",L35=""),"",(COUNTIF(M35:M37,"V")*3)+(COUNTIF(M35:M37,"P")*1)+(COUNTIF(M35:M37,"VS")*1))</f>
        <v/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23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/>
      </c>
      <c r="K36" s="72"/>
      <c r="L36" s="72"/>
      <c r="M36" s="71" t="str">
        <f>IF(OR(K36="",L36=""),"",IF(L36&gt;K36,"V",IF(K36=L36,"","P")))</f>
        <v/>
      </c>
      <c r="N36" s="126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4"/>
      <c r="E37" s="120" t="str">
        <f>IF(VLOOKUP(D35,$B$9:$D$13,3,FALSE)="","",VLOOKUP((VLOOKUP(D35,$B$9:$D$13,3,FALSE)),Lég!$H$3:$J$30,3,FALSE))</f>
        <v>STE-MARIE</v>
      </c>
      <c r="F37" s="120"/>
      <c r="G37" s="120"/>
      <c r="H37" s="120"/>
      <c r="I37" s="120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7"/>
      <c r="O37" s="120" t="str">
        <f>IF(VLOOKUP(N35,$B$9:$D$12,3,FALSE)="","",VLOOKUP((VLOOKUP(N35,$B$9:$D$12,3,FALSE)),Lég!$H$3:$J$30,3,FALSE))</f>
        <v xml:space="preserve">TANDEM </v>
      </c>
      <c r="P37" s="120"/>
      <c r="Q37" s="120"/>
      <c r="R37" s="120"/>
      <c r="S37" s="120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/>
      <c r="B40" s="173"/>
      <c r="C40" s="3"/>
      <c r="D40" s="174" t="s">
        <v>143</v>
      </c>
      <c r="E40" s="118" t="str">
        <f>IF(A40="","",VLOOKUP(A40,$B$9:$J$13,4,FALSE))</f>
        <v/>
      </c>
      <c r="F40" s="118"/>
      <c r="G40" s="118"/>
      <c r="H40" s="118"/>
      <c r="I40" s="119"/>
      <c r="J40" s="71" t="str">
        <f>IF(OR(K40="",L40=""),"",IF(K40&gt;L40,"V",IF(K40=L40,"","P")))</f>
        <v/>
      </c>
      <c r="K40" s="72"/>
      <c r="L40" s="72"/>
      <c r="M40" s="71" t="str">
        <f>IF(OR(K40="",L40=""),"",IF(L40&gt;K40,"V",IF(K40=L40,"","P")))</f>
        <v/>
      </c>
      <c r="N40" s="177" t="s">
        <v>144</v>
      </c>
      <c r="O40" s="118" t="str">
        <f>IF(W40="","",VLOOKUP(W40,$B$9:$J$13,4,FALSE))</f>
        <v/>
      </c>
      <c r="P40" s="118"/>
      <c r="Q40" s="118"/>
      <c r="R40" s="118"/>
      <c r="S40" s="119"/>
      <c r="T40" s="99"/>
      <c r="U40" s="117" t="str">
        <f>IF(OR(K40="",L40=""),"",(COUNTIF(J40:J42,"V")*3)+(COUNTIF(J40:J42,"P")*1)+(COUNTIF(J40:J42,"VS")*1))</f>
        <v/>
      </c>
      <c r="V40" s="117" t="str">
        <f>IF(OR(K40="",L40=""),"",(COUNTIF(M40:M42,"V")*3)+(COUNTIF(M40:M42,"P")*1)+(COUNTIF(M40:M42,"VS")*1))</f>
        <v/>
      </c>
      <c r="W40" s="172"/>
      <c r="AG40" s="81"/>
    </row>
    <row r="41" spans="1:33" s="82" customFormat="1" ht="15.75" x14ac:dyDescent="0.2">
      <c r="A41" s="172"/>
      <c r="B41" s="173"/>
      <c r="C41" s="3"/>
      <c r="D41" s="175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78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20" t="str">
        <f>IF(A40="","",VLOOKUP((VLOOKUP(A40,$B$9:$D$12,3,FALSE)),Lég!$H$3:$J$30,3,FALSE))</f>
        <v/>
      </c>
      <c r="F42" s="120"/>
      <c r="G42" s="120"/>
      <c r="H42" s="120"/>
      <c r="I42" s="120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20" t="str">
        <f>IF(W40="","",VLOOKUP((VLOOKUP(W40,$B$9:$D$12,3,FALSE)),Lég!$H$3:$J$30,3,FALSE))</f>
        <v/>
      </c>
      <c r="P42" s="120"/>
      <c r="Q42" s="120"/>
      <c r="R42" s="120"/>
      <c r="S42" s="120"/>
      <c r="T42" s="99"/>
      <c r="U42" s="117"/>
      <c r="V42" s="117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/>
      <c r="B44" s="173"/>
      <c r="C44" s="3"/>
      <c r="D44" s="174" t="s">
        <v>145</v>
      </c>
      <c r="E44" s="118" t="str">
        <f>IF(A44="","",VLOOKUP(A44,$B$9:$J$13,4,FALSE))</f>
        <v/>
      </c>
      <c r="F44" s="118"/>
      <c r="G44" s="118"/>
      <c r="H44" s="118"/>
      <c r="I44" s="119"/>
      <c r="J44" s="71" t="str">
        <f>IF(OR(K44="",L44=""),"",IF(K44&gt;L44,"V",IF(K44=L44,"","P")))</f>
        <v/>
      </c>
      <c r="K44" s="72"/>
      <c r="L44" s="72"/>
      <c r="M44" s="71" t="str">
        <f>IF(OR(K44="",L44=""),"",IF(L44&gt;K44,"V",IF(K44=L44,"","P")))</f>
        <v/>
      </c>
      <c r="N44" s="177" t="s">
        <v>146</v>
      </c>
      <c r="O44" s="118" t="str">
        <f>IF(W44="","",VLOOKUP(W44,$B$9:$J$13,4,FALSE))</f>
        <v/>
      </c>
      <c r="P44" s="118"/>
      <c r="Q44" s="118"/>
      <c r="R44" s="118"/>
      <c r="S44" s="119"/>
      <c r="T44" s="99"/>
      <c r="U44" s="117" t="str">
        <f>IF(OR(K44="",L44=""),"",(COUNTIF(J44:J46,"V")*3)+(COUNTIF(J44:J46,"P")*1)+(COUNTIF(J44:J46,"VS")*1))</f>
        <v/>
      </c>
      <c r="V44" s="117" t="str">
        <f>IF(OR(K44="",L44=""),"",(COUNTIF(M44:M46,"V")*3)+(COUNTIF(M44:M46,"P")*1)+(COUNTIF(M44:M46,"VS")*1))</f>
        <v/>
      </c>
      <c r="W44" s="172"/>
      <c r="AG44" s="81"/>
    </row>
    <row r="45" spans="1:33" s="82" customFormat="1" ht="15.75" x14ac:dyDescent="0.2">
      <c r="A45" s="172"/>
      <c r="B45" s="173"/>
      <c r="C45" s="3"/>
      <c r="D45" s="175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78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20" t="str">
        <f>IF(A44="","",VLOOKUP((VLOOKUP(A44,$B$9:$D$12,3,FALSE)),Lég!$H$3:$J$30,3,FALSE))</f>
        <v/>
      </c>
      <c r="F46" s="120"/>
      <c r="G46" s="120"/>
      <c r="H46" s="120"/>
      <c r="I46" s="12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20" t="str">
        <f>IF(W44="","",VLOOKUP((VLOOKUP(W44,$B$9:$D$12,3,FALSE)),Lég!$H$3:$J$30,3,FALSE))</f>
        <v/>
      </c>
      <c r="P46" s="120"/>
      <c r="Q46" s="120"/>
      <c r="R46" s="120"/>
      <c r="S46" s="120"/>
      <c r="T46" s="99"/>
      <c r="U46" s="117"/>
      <c r="V46" s="117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28" priority="28">
      <formula>B2=VLOOKUP("X2",$A$9:$J$13,5,FALSE)</formula>
    </cfRule>
    <cfRule type="expression" dxfId="27" priority="29">
      <formula>B2=VLOOKUP("X1",$A$9:$J$12,5,FALSE)</formula>
    </cfRule>
  </conditionalFormatting>
  <conditionalFormatting sqref="B17:I18 B21:I22 B25:I26 B29:I30 B33:I34 B37:I38">
    <cfRule type="expression" dxfId="26" priority="2">
      <formula>B17=VLOOKUP("X4",$A$9:$J$13,5,FALSE)</formula>
    </cfRule>
    <cfRule type="expression" dxfId="25" priority="3">
      <formula>B17=VLOOKUP("X3",$A$9:$J$13,5,FALSE)</formula>
    </cfRule>
    <cfRule type="expression" dxfId="24" priority="4">
      <formula>B17=VLOOKUP("X2",$A$9:$J$13,5,FALSE)</formula>
    </cfRule>
  </conditionalFormatting>
  <conditionalFormatting sqref="B8:Q8">
    <cfRule type="expression" dxfId="23" priority="16">
      <formula>B8=VLOOKUP("X1",$A$9:$J$13,5,FALSE)</formula>
    </cfRule>
  </conditionalFormatting>
  <conditionalFormatting sqref="B9:Q13">
    <cfRule type="expression" dxfId="22" priority="7">
      <formula>B9=VLOOKUP("X4",$A$9:$J$13,5,FALSE)</formula>
    </cfRule>
    <cfRule type="expression" dxfId="21" priority="8">
      <formula>B9=VLOOKUP("X3",$A$9:$J$13,5,FALSE)</formula>
    </cfRule>
    <cfRule type="expression" dxfId="20" priority="9">
      <formula>B9=VLOOKUP("X2",$A$9:$J$13,5,FALSE)</formula>
    </cfRule>
  </conditionalFormatting>
  <conditionalFormatting sqref="B1:S1 B8:D8 S8:S13 B14:D14 B15:C15 D16:S16 K17:L18 N17:S18 B19:S20 K21:L22 N21:S22 B23:S24 K25:L26 N25:S26 B27:S28 K29:L30 N29:S30 B31:S32 K33:L34 N33:S34 B35:S36 K37:L38 N37:S38 B39:S40 B41:I42 K41:L42 N41:S42 B43:S44 B45:I46 K45:L46 N45:S46 B47:S48 B49:I50 K49:L50 N49:S50 B51:S52 B53:I54 K53:L54 N53:S54 B55:S1048576">
    <cfRule type="expression" dxfId="19" priority="25">
      <formula>B1=VLOOKUP("X2",$A$9:$J$13,5,FALSE)</formula>
    </cfRule>
    <cfRule type="expression" dxfId="18" priority="26">
      <formula>B1=VLOOKUP("X3",$A$9:$J$13,5,FALSE)</formula>
    </cfRule>
    <cfRule type="expression" dxfId="17" priority="27">
      <formula>B1=VLOOKUP("X4",$A$9:$J$13,5,FALSE)</formula>
    </cfRule>
  </conditionalFormatting>
  <conditionalFormatting sqref="B1:S1 C2:C3 J2:S3 S8:S13 K9:K10 B9:C12 K11:Q12 B13:Q13 B14:D14 B15:C15 D16:S16 B17:D17 K17:L18 N17:S18 B18:I18 B19:S20 B21:D21 K21:L22 N21:S22 B22:I22 B23:S24 B25:D25 K25:L26 N25:S26 B26:I26 B27:S28 B29:D29 K29:L30 N29:S30 B30:I30 B31:S32 B33:D33 K33:L34 N33:S34 B34:I34 B35:S36 B37:D37 K37:L38 N37:S38 B38:I38 B39:S40 B41:I42 K41:L42 N41:S42 B43:S44 B45:I46 K45:L46 N45:S46 B47:S48 B49:I50 K49:L50 N49:S50 B51:S52 B53:I54 K53:L54 N53:S54 B55:S1048576">
    <cfRule type="expression" dxfId="16" priority="24">
      <formula>B1=VLOOKUP("X1",$A$9:$J$13,5,FALSE)</formula>
    </cfRule>
  </conditionalFormatting>
  <conditionalFormatting sqref="B4:S7">
    <cfRule type="expression" dxfId="15" priority="11">
      <formula>B4=VLOOKUP("X1",$A$9:$J$13,5,FALSE)</formula>
    </cfRule>
    <cfRule type="expression" dxfId="14" priority="12">
      <formula>B4=VLOOKUP("X2",$A$9:$J$13,5,FALSE)</formula>
    </cfRule>
    <cfRule type="expression" dxfId="13" priority="13">
      <formula>B4=VLOOKUP("X3",$A$9:$J$13,5,FALSE)</formula>
    </cfRule>
    <cfRule type="expression" dxfId="12" priority="14">
      <formula>B4=VLOOKUP("X4",$A$9:$J$13,5,FALSE)</formula>
    </cfRule>
  </conditionalFormatting>
  <conditionalFormatting sqref="C2:S3">
    <cfRule type="expression" dxfId="11" priority="18">
      <formula>C2=VLOOKUP("X4",$A$9:$J$13,5,FALSE)</formula>
    </cfRule>
    <cfRule type="expression" dxfId="10" priority="19">
      <formula>C2=VLOOKUP("X3",$A$9:$J$13,5,FALSE)</formula>
    </cfRule>
    <cfRule type="expression" dxfId="9" priority="20">
      <formula>C2=VLOOKUP("X2",$A$9:$J$13,5,FALSE)</formula>
    </cfRule>
  </conditionalFormatting>
  <conditionalFormatting sqref="D2:I3">
    <cfRule type="expression" dxfId="8" priority="17">
      <formula>D2=VLOOKUP("X5",$A$9:$J$13,5,FALSE)</formula>
    </cfRule>
    <cfRule type="expression" dxfId="7" priority="21">
      <formula>D2=VLOOKUP("X1",$A$9:$J$12,5,FALSE)</formula>
    </cfRule>
  </conditionalFormatting>
  <conditionalFormatting sqref="D9:J12">
    <cfRule type="expression" dxfId="6" priority="6">
      <formula>D9=VLOOKUP("X5",$A$9:$J$13,5,FALSE)</formula>
    </cfRule>
    <cfRule type="expression" dxfId="5" priority="10">
      <formula>D9=VLOOKUP("X1",$A$9:$J$12,5,FALSE)</formula>
    </cfRule>
  </conditionalFormatting>
  <conditionalFormatting sqref="E17:I17 E21:I21 E25:I25 E29:I29 E33:I33 E37:I37">
    <cfRule type="expression" dxfId="4" priority="1">
      <formula>E17=VLOOKUP("X5",$A$9:$J$13,5,FALSE)</formula>
    </cfRule>
    <cfRule type="expression" dxfId="3" priority="5">
      <formula>E17=VLOOKUP("X1",$A$9:$J$12,5,FALSE)</formula>
    </cfRule>
  </conditionalFormatting>
  <conditionalFormatting sqref="E8:Q8">
    <cfRule type="expression" dxfId="2" priority="15">
      <formula>E8=VLOOKUP("X2",$A$9:$J$13,5,FALSE)</formula>
    </cfRule>
  </conditionalFormatting>
  <conditionalFormatting sqref="L9:Q10">
    <cfRule type="expression" dxfId="1" priority="22">
      <formula>L9=VLOOKUP("X5",$A$9:$J$13,5,FALSE)</formula>
    </cfRule>
    <cfRule type="expression" dxfId="0" priority="23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22</vt:i4>
      </vt:variant>
    </vt:vector>
  </HeadingPairs>
  <TitlesOfParts>
    <vt:vector size="30" baseType="lpstr">
      <vt:lpstr>Lég</vt:lpstr>
      <vt:lpstr>D3-1</vt:lpstr>
      <vt:lpstr>D3-2</vt:lpstr>
      <vt:lpstr>D3-3</vt:lpstr>
      <vt:lpstr>D3-4</vt:lpstr>
      <vt:lpstr>D3-5</vt:lpstr>
      <vt:lpstr>D3-6</vt:lpstr>
      <vt:lpstr>D3-7</vt:lpstr>
      <vt:lpstr>'D3-1'!CM</vt:lpstr>
      <vt:lpstr>'D3-2'!CM</vt:lpstr>
      <vt:lpstr>'D3-3'!CM</vt:lpstr>
      <vt:lpstr>'D3-4'!CM</vt:lpstr>
      <vt:lpstr>'D3-5'!CM</vt:lpstr>
      <vt:lpstr>'D3-6'!CM</vt:lpstr>
      <vt:lpstr>'D3-7'!CM</vt:lpstr>
      <vt:lpstr>'D3-1'!TOURNOI</vt:lpstr>
      <vt:lpstr>'D3-2'!TOURNOI</vt:lpstr>
      <vt:lpstr>'D3-3'!TOURNOI</vt:lpstr>
      <vt:lpstr>'D3-4'!TOURNOI</vt:lpstr>
      <vt:lpstr>'D3-5'!TOURNOI</vt:lpstr>
      <vt:lpstr>'D3-6'!TOURNOI</vt:lpstr>
      <vt:lpstr>'D3-7'!TOURNOI</vt:lpstr>
      <vt:lpstr>'D3-1'!Zone_d_impression</vt:lpstr>
      <vt:lpstr>'D3-2'!Zone_d_impression</vt:lpstr>
      <vt:lpstr>'D3-3'!Zone_d_impression</vt:lpstr>
      <vt:lpstr>'D3-4'!Zone_d_impression</vt:lpstr>
      <vt:lpstr>'D3-5'!Zone_d_impression</vt:lpstr>
      <vt:lpstr>'D3-6'!Zone_d_impression</vt:lpstr>
      <vt:lpstr>'D3-7'!Zone_d_impression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2023-01-13T13:59:16Z</cp:lastPrinted>
  <dcterms:created xsi:type="dcterms:W3CDTF">2021-11-11T02:01:12Z</dcterms:created>
  <dcterms:modified xsi:type="dcterms:W3CDTF">2024-10-31T12:27:05Z</dcterms:modified>
</cp:coreProperties>
</file>