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B605B0BB-47F3-47B0-BDF3-8AF9CB81BB84}" xr6:coauthVersionLast="47" xr6:coauthVersionMax="47" xr10:uidLastSave="{00000000-0000-0000-0000-000000000000}"/>
  <bookViews>
    <workbookView xWindow="-120" yWindow="-120" windowWidth="20730" windowHeight="11040" tabRatio="691" activeTab="1" xr2:uid="{00000000-000D-0000-FFFF-FFFF00000000}"/>
  </bookViews>
  <sheets>
    <sheet name="Lég" sheetId="5" r:id="rId1"/>
    <sheet name="D3-1" sheetId="75" r:id="rId2"/>
    <sheet name="D3-2" sheetId="73" r:id="rId3"/>
    <sheet name="D3-3" sheetId="76" r:id="rId4"/>
    <sheet name="D3-4" sheetId="77" r:id="rId5"/>
    <sheet name="D3-5" sheetId="86" r:id="rId6"/>
    <sheet name="D3-6" sheetId="87" r:id="rId7"/>
    <sheet name="D3-7" sheetId="88" r:id="rId8"/>
  </sheets>
  <externalReferences>
    <externalReference r:id="rId9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>#REF!</definedName>
    <definedName name="BM_2" localSheetId="1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 localSheetId="7">#REF!</definedName>
    <definedName name="BM_2">#REF!</definedName>
    <definedName name="CF_1" localSheetId="1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 localSheetId="7">#REF!</definedName>
    <definedName name="CF_1">#REF!</definedName>
    <definedName name="CF_2" localSheetId="1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 localSheetId="7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'D3-4'!$A$2</definedName>
    <definedName name="CM" localSheetId="5">'D3-5'!$A$2</definedName>
    <definedName name="CM" localSheetId="6">'D3-6'!$A$2</definedName>
    <definedName name="CM" localSheetId="7">'D3-7'!$A$2</definedName>
    <definedName name="CM">#REF!</definedName>
    <definedName name="CM_1" localSheetId="1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 localSheetId="7">#REF!</definedName>
    <definedName name="CM_1">#REF!</definedName>
    <definedName name="CM_2" localSheetId="1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 localSheetId="7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 localSheetId="7">'D3-7'!$O$17:$S$63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 localSheetId="7">'D3-7'!$E$17:$I$63</definedName>
    <definedName name="gauche">#REF!</definedName>
    <definedName name="JDF" localSheetId="5">#REF!</definedName>
    <definedName name="JDF" localSheetId="6">#REF!</definedName>
    <definedName name="JDF" localSheetId="7">#REF!</definedName>
    <definedName name="JDF">#REF!</definedName>
    <definedName name="JF_1" localSheetId="1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 localSheetId="7">#REF!</definedName>
    <definedName name="JF_1">#REF!</definedName>
    <definedName name="JF_2" localSheetId="1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 localSheetId="7">#REF!</definedName>
    <definedName name="JF_2">#REF!</definedName>
    <definedName name="JM_1" localSheetId="1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 localSheetId="7">#REF!</definedName>
    <definedName name="JM_1">#REF!</definedName>
    <definedName name="JM_2" localSheetId="1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 localSheetId="7">#REF!</definedName>
    <definedName name="JM_2">#REF!</definedName>
    <definedName name="NOM_BF1" localSheetId="1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 localSheetId="7">#REF!</definedName>
    <definedName name="NOM_BF1">#REF!</definedName>
    <definedName name="NOM_BF2" localSheetId="1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 localSheetId="7">#REF!</definedName>
    <definedName name="NOM_BF2">#REF!</definedName>
    <definedName name="NOM_BM1" localSheetId="1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 localSheetId="7">#REF!</definedName>
    <definedName name="NOM_BM1">#REF!</definedName>
    <definedName name="NOM_BM2" localSheetId="1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 localSheetId="7">#REF!</definedName>
    <definedName name="NOM_BM2">#REF!</definedName>
    <definedName name="NOM_CF1" localSheetId="1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 localSheetId="7">#REF!</definedName>
    <definedName name="NOM_CF1">#REF!</definedName>
    <definedName name="NOM_CF2" localSheetId="1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 localSheetId="7">#REF!</definedName>
    <definedName name="NOM_CF2">#REF!</definedName>
    <definedName name="NOM_CM1" localSheetId="1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 localSheetId="7">#REF!</definedName>
    <definedName name="NOM_CM1">#REF!</definedName>
    <definedName name="NOM_CM2" localSheetId="1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 localSheetId="7">#REF!</definedName>
    <definedName name="NOM_CM2">#REF!</definedName>
    <definedName name="NOM_JF1" localSheetId="1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 localSheetId="7">#REF!</definedName>
    <definedName name="NOM_JF1">#REF!</definedName>
    <definedName name="NOM_JF2" localSheetId="1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 localSheetId="7">#REF!</definedName>
    <definedName name="NOM_JF2">#REF!</definedName>
    <definedName name="NOM_JM1" localSheetId="1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 localSheetId="7">#REF!</definedName>
    <definedName name="NOM_JM1">#REF!</definedName>
    <definedName name="NOM_JM2" localSheetId="1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 localSheetId="7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 localSheetId="7">'D3-7'!$A$9:$S$14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'D3-4'!$A$2</definedName>
    <definedName name="TOURNOI" localSheetId="5">'D3-5'!$A$2</definedName>
    <definedName name="TOURNOI" localSheetId="6">'D3-6'!$A$2</definedName>
    <definedName name="TOURNOI" localSheetId="7">'D3-7'!$A$2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'D3-3'!$B$1:$T$55</definedName>
    <definedName name="_xlnm.Print_Area" localSheetId="4">'D3-4'!$B$1:$T$55</definedName>
    <definedName name="_xlnm.Print_Area" localSheetId="5">'D3-5'!$B$1:$T$47</definedName>
    <definedName name="_xlnm.Print_Area" localSheetId="6">'D3-6'!$B$1:$T$47</definedName>
    <definedName name="_xlnm.Print_Area" localSheetId="7">'D3-7'!$B$1:$T$63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3" i="88" l="1"/>
  <c r="M63" i="88"/>
  <c r="J63" i="88"/>
  <c r="E63" i="88"/>
  <c r="O62" i="88"/>
  <c r="M62" i="88"/>
  <c r="V61" i="88" s="1"/>
  <c r="J62" i="88"/>
  <c r="U61" i="88" s="1"/>
  <c r="E62" i="88"/>
  <c r="O61" i="88"/>
  <c r="M61" i="88"/>
  <c r="J61" i="88"/>
  <c r="E61" i="88"/>
  <c r="O59" i="88"/>
  <c r="M59" i="88"/>
  <c r="J59" i="88"/>
  <c r="E59" i="88"/>
  <c r="O58" i="88"/>
  <c r="M58" i="88"/>
  <c r="J58" i="88"/>
  <c r="E58" i="88"/>
  <c r="V57" i="88"/>
  <c r="U57" i="88"/>
  <c r="O57" i="88"/>
  <c r="M57" i="88"/>
  <c r="J57" i="88"/>
  <c r="E57" i="88"/>
  <c r="O55" i="88"/>
  <c r="M55" i="88"/>
  <c r="J55" i="88"/>
  <c r="U53" i="88" s="1"/>
  <c r="E55" i="88"/>
  <c r="O54" i="88"/>
  <c r="M54" i="88"/>
  <c r="J54" i="88"/>
  <c r="E54" i="88"/>
  <c r="O53" i="88"/>
  <c r="M53" i="88"/>
  <c r="V53" i="88" s="1"/>
  <c r="J53" i="88"/>
  <c r="E53" i="88"/>
  <c r="O51" i="88"/>
  <c r="M51" i="88"/>
  <c r="J51" i="88"/>
  <c r="E51" i="88"/>
  <c r="O50" i="88"/>
  <c r="M50" i="88"/>
  <c r="J50" i="88"/>
  <c r="E50" i="88"/>
  <c r="O49" i="88"/>
  <c r="M49" i="88"/>
  <c r="J49" i="88"/>
  <c r="U49" i="88" s="1"/>
  <c r="E49" i="88"/>
  <c r="O47" i="88"/>
  <c r="M47" i="88"/>
  <c r="J47" i="88"/>
  <c r="E47" i="88"/>
  <c r="O46" i="88"/>
  <c r="M46" i="88"/>
  <c r="J46" i="88"/>
  <c r="E46" i="88"/>
  <c r="O45" i="88"/>
  <c r="M45" i="88"/>
  <c r="J45" i="88"/>
  <c r="E45" i="88"/>
  <c r="O43" i="88"/>
  <c r="M43" i="88"/>
  <c r="J43" i="88"/>
  <c r="E43" i="88"/>
  <c r="O42" i="88"/>
  <c r="M42" i="88"/>
  <c r="J42" i="88"/>
  <c r="E42" i="88"/>
  <c r="V41" i="88"/>
  <c r="U41" i="88"/>
  <c r="O41" i="88"/>
  <c r="M41" i="88"/>
  <c r="J41" i="88"/>
  <c r="E41" i="88"/>
  <c r="O39" i="88"/>
  <c r="M39" i="88"/>
  <c r="J39" i="88"/>
  <c r="E39" i="88"/>
  <c r="O38" i="88"/>
  <c r="M38" i="88"/>
  <c r="J38" i="88"/>
  <c r="E38" i="88"/>
  <c r="U37" i="88"/>
  <c r="O37" i="88"/>
  <c r="M37" i="88"/>
  <c r="V37" i="88" s="1"/>
  <c r="J37" i="88"/>
  <c r="E37" i="88"/>
  <c r="O35" i="88"/>
  <c r="M35" i="88"/>
  <c r="J35" i="88"/>
  <c r="E35" i="88"/>
  <c r="O34" i="88"/>
  <c r="M34" i="88"/>
  <c r="J34" i="88"/>
  <c r="E34" i="88"/>
  <c r="O33" i="88"/>
  <c r="M33" i="88"/>
  <c r="J33" i="88"/>
  <c r="U33" i="88" s="1"/>
  <c r="E33" i="88"/>
  <c r="O31" i="88"/>
  <c r="M31" i="88"/>
  <c r="J31" i="88"/>
  <c r="E31" i="88"/>
  <c r="O30" i="88"/>
  <c r="M30" i="88"/>
  <c r="J30" i="88"/>
  <c r="E30" i="88"/>
  <c r="O29" i="88"/>
  <c r="M29" i="88"/>
  <c r="J29" i="88"/>
  <c r="E29" i="88"/>
  <c r="O27" i="88"/>
  <c r="M27" i="88"/>
  <c r="J27" i="88"/>
  <c r="E27" i="88"/>
  <c r="O26" i="88"/>
  <c r="M26" i="88"/>
  <c r="J26" i="88"/>
  <c r="E26" i="88"/>
  <c r="V25" i="88"/>
  <c r="U25" i="88"/>
  <c r="O25" i="88"/>
  <c r="M25" i="88"/>
  <c r="J25" i="88"/>
  <c r="E25" i="88"/>
  <c r="O23" i="88"/>
  <c r="M23" i="88"/>
  <c r="J23" i="88"/>
  <c r="U21" i="88" s="1"/>
  <c r="E23" i="88"/>
  <c r="O22" i="88"/>
  <c r="M22" i="88"/>
  <c r="J22" i="88"/>
  <c r="E22" i="88"/>
  <c r="O21" i="88"/>
  <c r="M21" i="88"/>
  <c r="V21" i="88" s="1"/>
  <c r="J21" i="88"/>
  <c r="E21" i="88"/>
  <c r="O19" i="88"/>
  <c r="M19" i="88"/>
  <c r="J19" i="88"/>
  <c r="E19" i="88"/>
  <c r="O18" i="88"/>
  <c r="M18" i="88"/>
  <c r="J18" i="88"/>
  <c r="E18" i="88"/>
  <c r="O17" i="88"/>
  <c r="M17" i="88"/>
  <c r="J17" i="88"/>
  <c r="U17" i="88" s="1"/>
  <c r="E17" i="88"/>
  <c r="S14" i="88"/>
  <c r="S13" i="88"/>
  <c r="S12" i="88"/>
  <c r="A12" i="88"/>
  <c r="S11" i="88"/>
  <c r="A11" i="88"/>
  <c r="S10" i="88"/>
  <c r="S9" i="88"/>
  <c r="B2" i="88"/>
  <c r="A14" i="88" s="1"/>
  <c r="O46" i="87"/>
  <c r="M46" i="87"/>
  <c r="J46" i="87"/>
  <c r="E46" i="87"/>
  <c r="O45" i="87"/>
  <c r="M45" i="87"/>
  <c r="J45" i="87"/>
  <c r="E45" i="87"/>
  <c r="O44" i="87"/>
  <c r="M44" i="87"/>
  <c r="J44" i="87"/>
  <c r="E44" i="87"/>
  <c r="O42" i="87"/>
  <c r="M42" i="87"/>
  <c r="J42" i="87"/>
  <c r="E42" i="87"/>
  <c r="O41" i="87"/>
  <c r="M41" i="87"/>
  <c r="J41" i="87"/>
  <c r="E41" i="87"/>
  <c r="V40" i="87"/>
  <c r="U40" i="87"/>
  <c r="O40" i="87"/>
  <c r="M40" i="87"/>
  <c r="J40" i="87"/>
  <c r="E40" i="87"/>
  <c r="O37" i="87"/>
  <c r="M37" i="87"/>
  <c r="J37" i="87"/>
  <c r="E37" i="87"/>
  <c r="O36" i="87"/>
  <c r="M36" i="87"/>
  <c r="J36" i="87"/>
  <c r="E36" i="87"/>
  <c r="U35" i="87"/>
  <c r="O35" i="87"/>
  <c r="M35" i="87"/>
  <c r="V35" i="87" s="1"/>
  <c r="J35" i="87"/>
  <c r="E35" i="87"/>
  <c r="O33" i="87"/>
  <c r="M33" i="87"/>
  <c r="J33" i="87"/>
  <c r="E33" i="87"/>
  <c r="O32" i="87"/>
  <c r="M32" i="87"/>
  <c r="J32" i="87"/>
  <c r="E32" i="87"/>
  <c r="O31" i="87"/>
  <c r="M31" i="87"/>
  <c r="J31" i="87"/>
  <c r="U31" i="87" s="1"/>
  <c r="E31" i="87"/>
  <c r="O29" i="87"/>
  <c r="M29" i="87"/>
  <c r="J29" i="87"/>
  <c r="E29" i="87"/>
  <c r="O28" i="87"/>
  <c r="M28" i="87"/>
  <c r="J28" i="87"/>
  <c r="E28" i="87"/>
  <c r="O27" i="87"/>
  <c r="M27" i="87"/>
  <c r="V27" i="87" s="1"/>
  <c r="J27" i="87"/>
  <c r="U27" i="87" s="1"/>
  <c r="E27" i="87"/>
  <c r="O25" i="87"/>
  <c r="M25" i="87"/>
  <c r="J25" i="87"/>
  <c r="E25" i="87"/>
  <c r="O24" i="87"/>
  <c r="M24" i="87"/>
  <c r="J24" i="87"/>
  <c r="E24" i="87"/>
  <c r="V23" i="87"/>
  <c r="U23" i="87"/>
  <c r="O23" i="87"/>
  <c r="M23" i="87"/>
  <c r="J23" i="87"/>
  <c r="E23" i="87"/>
  <c r="O21" i="87"/>
  <c r="M21" i="87"/>
  <c r="J21" i="87"/>
  <c r="E21" i="87"/>
  <c r="O20" i="87"/>
  <c r="M20" i="87"/>
  <c r="J20" i="87"/>
  <c r="E20" i="87"/>
  <c r="O19" i="87"/>
  <c r="M19" i="87"/>
  <c r="J19" i="87"/>
  <c r="U19" i="87" s="1"/>
  <c r="E19" i="87"/>
  <c r="O17" i="87"/>
  <c r="M17" i="87"/>
  <c r="J17" i="87"/>
  <c r="E17" i="87"/>
  <c r="O16" i="87"/>
  <c r="M16" i="87"/>
  <c r="J16" i="87"/>
  <c r="E16" i="87"/>
  <c r="O15" i="87"/>
  <c r="M15" i="87"/>
  <c r="J15" i="87"/>
  <c r="U15" i="87" s="1"/>
  <c r="E15" i="87"/>
  <c r="S12" i="87"/>
  <c r="S11" i="87"/>
  <c r="S10" i="87"/>
  <c r="S9" i="87"/>
  <c r="B2" i="87"/>
  <c r="A12" i="87" s="1"/>
  <c r="O46" i="86"/>
  <c r="M46" i="86"/>
  <c r="J46" i="86"/>
  <c r="E46" i="86"/>
  <c r="O45" i="86"/>
  <c r="M45" i="86"/>
  <c r="J45" i="86"/>
  <c r="E45" i="86"/>
  <c r="V44" i="86"/>
  <c r="U44" i="86"/>
  <c r="O44" i="86"/>
  <c r="M44" i="86"/>
  <c r="J44" i="86"/>
  <c r="E44" i="86"/>
  <c r="O42" i="86"/>
  <c r="M42" i="86"/>
  <c r="J42" i="86"/>
  <c r="E42" i="86"/>
  <c r="O41" i="86"/>
  <c r="M41" i="86"/>
  <c r="J41" i="86"/>
  <c r="E41" i="86"/>
  <c r="O40" i="86"/>
  <c r="M40" i="86"/>
  <c r="V40" i="86" s="1"/>
  <c r="J40" i="86"/>
  <c r="U40" i="86" s="1"/>
  <c r="E40" i="86"/>
  <c r="O37" i="86"/>
  <c r="M37" i="86"/>
  <c r="J37" i="86"/>
  <c r="E37" i="86"/>
  <c r="O36" i="86"/>
  <c r="M36" i="86"/>
  <c r="V35" i="86" s="1"/>
  <c r="J36" i="86"/>
  <c r="U35" i="86" s="1"/>
  <c r="E36" i="86"/>
  <c r="O35" i="86"/>
  <c r="M35" i="86"/>
  <c r="J35" i="86"/>
  <c r="E35" i="86"/>
  <c r="O33" i="86"/>
  <c r="M33" i="86"/>
  <c r="J33" i="86"/>
  <c r="E33" i="86"/>
  <c r="O32" i="86"/>
  <c r="M32" i="86"/>
  <c r="J32" i="86"/>
  <c r="E32" i="86"/>
  <c r="V31" i="86"/>
  <c r="O31" i="86"/>
  <c r="M31" i="86"/>
  <c r="J31" i="86"/>
  <c r="E31" i="86"/>
  <c r="O29" i="86"/>
  <c r="M29" i="86"/>
  <c r="V27" i="86" s="1"/>
  <c r="J29" i="86"/>
  <c r="U27" i="86" s="1"/>
  <c r="E29" i="86"/>
  <c r="O28" i="86"/>
  <c r="M28" i="86"/>
  <c r="J28" i="86"/>
  <c r="E28" i="86"/>
  <c r="O27" i="86"/>
  <c r="M27" i="86"/>
  <c r="J27" i="86"/>
  <c r="E27" i="86"/>
  <c r="O25" i="86"/>
  <c r="M25" i="86"/>
  <c r="J25" i="86"/>
  <c r="E25" i="86"/>
  <c r="O24" i="86"/>
  <c r="M24" i="86"/>
  <c r="J24" i="86"/>
  <c r="E24" i="86"/>
  <c r="O23" i="86"/>
  <c r="M23" i="86"/>
  <c r="V23" i="86" s="1"/>
  <c r="J23" i="86"/>
  <c r="U23" i="86" s="1"/>
  <c r="E23" i="86"/>
  <c r="O21" i="86"/>
  <c r="M21" i="86"/>
  <c r="J21" i="86"/>
  <c r="E21" i="86"/>
  <c r="O20" i="86"/>
  <c r="M20" i="86"/>
  <c r="J20" i="86"/>
  <c r="E20" i="86"/>
  <c r="O19" i="86"/>
  <c r="M19" i="86"/>
  <c r="J19" i="86"/>
  <c r="E19" i="86"/>
  <c r="O17" i="86"/>
  <c r="M17" i="86"/>
  <c r="J17" i="86"/>
  <c r="E17" i="86"/>
  <c r="O16" i="86"/>
  <c r="M16" i="86"/>
  <c r="J16" i="86"/>
  <c r="E16" i="86"/>
  <c r="V15" i="86"/>
  <c r="O15" i="86"/>
  <c r="M15" i="86"/>
  <c r="J15" i="86"/>
  <c r="E15" i="86"/>
  <c r="S12" i="86"/>
  <c r="S11" i="86"/>
  <c r="S10" i="86"/>
  <c r="S9" i="86"/>
  <c r="B2" i="86"/>
  <c r="A12" i="86" s="1"/>
  <c r="O19" i="76"/>
  <c r="O23" i="76"/>
  <c r="O27" i="76"/>
  <c r="O31" i="76"/>
  <c r="O35" i="76"/>
  <c r="O39" i="76"/>
  <c r="O43" i="76"/>
  <c r="O47" i="76"/>
  <c r="O51" i="76"/>
  <c r="O55" i="76"/>
  <c r="O55" i="77"/>
  <c r="O51" i="77"/>
  <c r="O47" i="77"/>
  <c r="O43" i="77"/>
  <c r="O39" i="77"/>
  <c r="O35" i="77"/>
  <c r="O31" i="77"/>
  <c r="O27" i="77"/>
  <c r="O23" i="77"/>
  <c r="O19" i="77"/>
  <c r="E55" i="77"/>
  <c r="E51" i="77"/>
  <c r="E47" i="77"/>
  <c r="E43" i="77"/>
  <c r="E39" i="77"/>
  <c r="E35" i="77"/>
  <c r="E31" i="77"/>
  <c r="E27" i="77"/>
  <c r="E23" i="77"/>
  <c r="E19" i="77"/>
  <c r="E55" i="76"/>
  <c r="E51" i="76"/>
  <c r="E47" i="76"/>
  <c r="E43" i="76"/>
  <c r="E39" i="76"/>
  <c r="E35" i="76"/>
  <c r="E31" i="76"/>
  <c r="E27" i="76"/>
  <c r="E23" i="76"/>
  <c r="E19" i="76"/>
  <c r="E55" i="73"/>
  <c r="E51" i="73"/>
  <c r="E47" i="73"/>
  <c r="E43" i="73"/>
  <c r="E39" i="73"/>
  <c r="E35" i="73"/>
  <c r="E31" i="73"/>
  <c r="E27" i="73"/>
  <c r="E23" i="73"/>
  <c r="E19" i="73"/>
  <c r="E55" i="75"/>
  <c r="E51" i="75"/>
  <c r="E47" i="75"/>
  <c r="E43" i="75"/>
  <c r="E39" i="75"/>
  <c r="E35" i="75"/>
  <c r="E31" i="75"/>
  <c r="E27" i="75"/>
  <c r="E23" i="75"/>
  <c r="E19" i="75"/>
  <c r="V49" i="88" l="1"/>
  <c r="U45" i="88"/>
  <c r="V45" i="88"/>
  <c r="V33" i="88"/>
  <c r="U29" i="88"/>
  <c r="V29" i="88"/>
  <c r="V17" i="88"/>
  <c r="A9" i="88"/>
  <c r="A13" i="88"/>
  <c r="A10" i="88"/>
  <c r="U44" i="87"/>
  <c r="V44" i="87"/>
  <c r="V31" i="87"/>
  <c r="V19" i="87"/>
  <c r="V15" i="87"/>
  <c r="U31" i="86"/>
  <c r="U19" i="86"/>
  <c r="V19" i="86"/>
  <c r="U15" i="86"/>
  <c r="A9" i="87"/>
  <c r="A9" i="86"/>
  <c r="A10" i="87"/>
  <c r="A10" i="86"/>
  <c r="A11" i="87"/>
  <c r="A11" i="86"/>
  <c r="M55" i="77"/>
  <c r="V53" i="77" s="1"/>
  <c r="J55" i="77"/>
  <c r="U53" i="77" s="1"/>
  <c r="O54" i="77"/>
  <c r="M54" i="77"/>
  <c r="J54" i="77"/>
  <c r="E54" i="77"/>
  <c r="O53" i="77"/>
  <c r="M53" i="77"/>
  <c r="J53" i="77"/>
  <c r="E53" i="77"/>
  <c r="M51" i="77"/>
  <c r="J51" i="77"/>
  <c r="O50" i="77"/>
  <c r="M50" i="77"/>
  <c r="J50" i="77"/>
  <c r="E50" i="77"/>
  <c r="V49" i="77"/>
  <c r="U49" i="77"/>
  <c r="O49" i="77"/>
  <c r="M49" i="77"/>
  <c r="J49" i="77"/>
  <c r="E49" i="77"/>
  <c r="M47" i="77"/>
  <c r="J47" i="77"/>
  <c r="O46" i="77"/>
  <c r="M46" i="77"/>
  <c r="J46" i="77"/>
  <c r="E46" i="77"/>
  <c r="O45" i="77"/>
  <c r="M45" i="77"/>
  <c r="V45" i="77" s="1"/>
  <c r="J45" i="77"/>
  <c r="E45" i="77"/>
  <c r="M43" i="77"/>
  <c r="J43" i="77"/>
  <c r="O42" i="77"/>
  <c r="M42" i="77"/>
  <c r="J42" i="77"/>
  <c r="E42" i="77"/>
  <c r="V41" i="77"/>
  <c r="U41" i="77"/>
  <c r="O41" i="77"/>
  <c r="M41" i="77"/>
  <c r="J41" i="77"/>
  <c r="E41" i="77"/>
  <c r="M39" i="77"/>
  <c r="J39" i="77"/>
  <c r="O38" i="77"/>
  <c r="M38" i="77"/>
  <c r="J38" i="77"/>
  <c r="E38" i="77"/>
  <c r="O37" i="77"/>
  <c r="M37" i="77"/>
  <c r="J37" i="77"/>
  <c r="E37" i="77"/>
  <c r="M35" i="77"/>
  <c r="J35" i="77"/>
  <c r="O34" i="77"/>
  <c r="M34" i="77"/>
  <c r="J34" i="77"/>
  <c r="E34" i="77"/>
  <c r="V33" i="77"/>
  <c r="U33" i="77"/>
  <c r="O33" i="77"/>
  <c r="M33" i="77"/>
  <c r="J33" i="77"/>
  <c r="E33" i="77"/>
  <c r="M31" i="77"/>
  <c r="J31" i="77"/>
  <c r="O30" i="77"/>
  <c r="M30" i="77"/>
  <c r="J30" i="77"/>
  <c r="E30" i="77"/>
  <c r="O29" i="77"/>
  <c r="M29" i="77"/>
  <c r="J29" i="77"/>
  <c r="E29" i="77"/>
  <c r="M27" i="77"/>
  <c r="J27" i="77"/>
  <c r="O26" i="77"/>
  <c r="M26" i="77"/>
  <c r="J26" i="77"/>
  <c r="E26" i="77"/>
  <c r="V25" i="77"/>
  <c r="U25" i="77"/>
  <c r="O25" i="77"/>
  <c r="M25" i="77"/>
  <c r="J25" i="77"/>
  <c r="E25" i="77"/>
  <c r="M23" i="77"/>
  <c r="J23" i="77"/>
  <c r="O22" i="77"/>
  <c r="M22" i="77"/>
  <c r="J22" i="77"/>
  <c r="E22" i="77"/>
  <c r="O21" i="77"/>
  <c r="M21" i="77"/>
  <c r="J21" i="77"/>
  <c r="E21" i="77"/>
  <c r="M19" i="77"/>
  <c r="J19" i="77"/>
  <c r="O18" i="77"/>
  <c r="M18" i="77"/>
  <c r="J18" i="77"/>
  <c r="E18" i="77"/>
  <c r="V17" i="77"/>
  <c r="U17" i="77"/>
  <c r="O17" i="77"/>
  <c r="M17" i="77"/>
  <c r="J17" i="77"/>
  <c r="E17" i="77"/>
  <c r="S13" i="77"/>
  <c r="S12" i="77"/>
  <c r="S11" i="77"/>
  <c r="S10" i="77"/>
  <c r="S9" i="77"/>
  <c r="B2" i="77"/>
  <c r="A11" i="77" s="1"/>
  <c r="M55" i="76"/>
  <c r="J55" i="76"/>
  <c r="O54" i="76"/>
  <c r="M54" i="76"/>
  <c r="J54" i="76"/>
  <c r="E54" i="76"/>
  <c r="V53" i="76"/>
  <c r="O53" i="76"/>
  <c r="M53" i="76"/>
  <c r="J53" i="76"/>
  <c r="E53" i="76"/>
  <c r="M51" i="76"/>
  <c r="J51" i="76"/>
  <c r="O50" i="76"/>
  <c r="M50" i="76"/>
  <c r="J50" i="76"/>
  <c r="E50" i="76"/>
  <c r="V49" i="76"/>
  <c r="U49" i="76"/>
  <c r="O49" i="76"/>
  <c r="M49" i="76"/>
  <c r="J49" i="76"/>
  <c r="E49" i="76"/>
  <c r="M47" i="76"/>
  <c r="J47" i="76"/>
  <c r="O46" i="76"/>
  <c r="M46" i="76"/>
  <c r="V45" i="76" s="1"/>
  <c r="J46" i="76"/>
  <c r="E46" i="76"/>
  <c r="O45" i="76"/>
  <c r="M45" i="76"/>
  <c r="J45" i="76"/>
  <c r="E45" i="76"/>
  <c r="M43" i="76"/>
  <c r="J43" i="76"/>
  <c r="O42" i="76"/>
  <c r="M42" i="76"/>
  <c r="J42" i="76"/>
  <c r="E42" i="76"/>
  <c r="O41" i="76"/>
  <c r="M41" i="76"/>
  <c r="V41" i="76" s="1"/>
  <c r="J41" i="76"/>
  <c r="U41" i="76" s="1"/>
  <c r="E41" i="76"/>
  <c r="M39" i="76"/>
  <c r="J39" i="76"/>
  <c r="O38" i="76"/>
  <c r="M38" i="76"/>
  <c r="V37" i="76" s="1"/>
  <c r="J38" i="76"/>
  <c r="E38" i="76"/>
  <c r="O37" i="76"/>
  <c r="M37" i="76"/>
  <c r="J37" i="76"/>
  <c r="E37" i="76"/>
  <c r="M35" i="76"/>
  <c r="J35" i="76"/>
  <c r="O34" i="76"/>
  <c r="M34" i="76"/>
  <c r="J34" i="76"/>
  <c r="E34" i="76"/>
  <c r="O33" i="76"/>
  <c r="M33" i="76"/>
  <c r="V33" i="76" s="1"/>
  <c r="J33" i="76"/>
  <c r="U33" i="76" s="1"/>
  <c r="E33" i="76"/>
  <c r="M31" i="76"/>
  <c r="J31" i="76"/>
  <c r="O30" i="76"/>
  <c r="M30" i="76"/>
  <c r="V29" i="76" s="1"/>
  <c r="J30" i="76"/>
  <c r="E30" i="76"/>
  <c r="O29" i="76"/>
  <c r="M29" i="76"/>
  <c r="J29" i="76"/>
  <c r="E29" i="76"/>
  <c r="M27" i="76"/>
  <c r="J27" i="76"/>
  <c r="O26" i="76"/>
  <c r="M26" i="76"/>
  <c r="J26" i="76"/>
  <c r="E26" i="76"/>
  <c r="O25" i="76"/>
  <c r="M25" i="76"/>
  <c r="V25" i="76" s="1"/>
  <c r="J25" i="76"/>
  <c r="U25" i="76" s="1"/>
  <c r="E25" i="76"/>
  <c r="M23" i="76"/>
  <c r="J23" i="76"/>
  <c r="O22" i="76"/>
  <c r="M22" i="76"/>
  <c r="J22" i="76"/>
  <c r="E22" i="76"/>
  <c r="V21" i="76"/>
  <c r="O21" i="76"/>
  <c r="M21" i="76"/>
  <c r="J21" i="76"/>
  <c r="E21" i="76"/>
  <c r="M19" i="76"/>
  <c r="J19" i="76"/>
  <c r="O18" i="76"/>
  <c r="M18" i="76"/>
  <c r="J18" i="76"/>
  <c r="E18" i="76"/>
  <c r="O17" i="76"/>
  <c r="M17" i="76"/>
  <c r="V17" i="76" s="1"/>
  <c r="J17" i="76"/>
  <c r="U17" i="76" s="1"/>
  <c r="E17" i="76"/>
  <c r="S13" i="76"/>
  <c r="S12" i="76"/>
  <c r="S11" i="76"/>
  <c r="S10" i="76"/>
  <c r="S9" i="76"/>
  <c r="B2" i="76"/>
  <c r="A11" i="76" s="1"/>
  <c r="O55" i="75"/>
  <c r="M55" i="75"/>
  <c r="J55" i="75"/>
  <c r="O54" i="75"/>
  <c r="M54" i="75"/>
  <c r="J54" i="75"/>
  <c r="E54" i="75"/>
  <c r="V53" i="75"/>
  <c r="U53" i="75"/>
  <c r="O53" i="75"/>
  <c r="M53" i="75"/>
  <c r="J53" i="75"/>
  <c r="E53" i="75"/>
  <c r="O51" i="75"/>
  <c r="M51" i="75"/>
  <c r="J51" i="75"/>
  <c r="O50" i="75"/>
  <c r="M50" i="75"/>
  <c r="J50" i="75"/>
  <c r="E50" i="75"/>
  <c r="O49" i="75"/>
  <c r="M49" i="75"/>
  <c r="V49" i="75" s="1"/>
  <c r="J49" i="75"/>
  <c r="U49" i="75" s="1"/>
  <c r="E49" i="75"/>
  <c r="O47" i="75"/>
  <c r="M47" i="75"/>
  <c r="J47" i="75"/>
  <c r="O46" i="75"/>
  <c r="M46" i="75"/>
  <c r="J46" i="75"/>
  <c r="E46" i="75"/>
  <c r="O45" i="75"/>
  <c r="M45" i="75"/>
  <c r="J45" i="75"/>
  <c r="E45" i="75"/>
  <c r="O43" i="75"/>
  <c r="M43" i="75"/>
  <c r="J43" i="75"/>
  <c r="O42" i="75"/>
  <c r="M42" i="75"/>
  <c r="J42" i="75"/>
  <c r="E42" i="75"/>
  <c r="O41" i="75"/>
  <c r="M41" i="75"/>
  <c r="V41" i="75" s="1"/>
  <c r="J41" i="75"/>
  <c r="U41" i="75" s="1"/>
  <c r="E41" i="75"/>
  <c r="O39" i="75"/>
  <c r="M39" i="75"/>
  <c r="J39" i="75"/>
  <c r="O38" i="75"/>
  <c r="M38" i="75"/>
  <c r="J38" i="75"/>
  <c r="E38" i="75"/>
  <c r="O37" i="75"/>
  <c r="M37" i="75"/>
  <c r="J37" i="75"/>
  <c r="U37" i="75" s="1"/>
  <c r="E37" i="75"/>
  <c r="O35" i="75"/>
  <c r="M35" i="75"/>
  <c r="J35" i="75"/>
  <c r="O34" i="75"/>
  <c r="M34" i="75"/>
  <c r="J34" i="75"/>
  <c r="U33" i="75" s="1"/>
  <c r="E34" i="75"/>
  <c r="V33" i="75"/>
  <c r="O33" i="75"/>
  <c r="M33" i="75"/>
  <c r="J33" i="75"/>
  <c r="E33" i="75"/>
  <c r="O31" i="75"/>
  <c r="M31" i="75"/>
  <c r="J31" i="75"/>
  <c r="O30" i="75"/>
  <c r="M30" i="75"/>
  <c r="J30" i="75"/>
  <c r="E30" i="75"/>
  <c r="U29" i="75"/>
  <c r="O29" i="75"/>
  <c r="M29" i="75"/>
  <c r="V29" i="75" s="1"/>
  <c r="J29" i="75"/>
  <c r="E29" i="75"/>
  <c r="O27" i="75"/>
  <c r="M27" i="75"/>
  <c r="J27" i="75"/>
  <c r="O26" i="75"/>
  <c r="M26" i="75"/>
  <c r="J26" i="75"/>
  <c r="E26" i="75"/>
  <c r="O25" i="75"/>
  <c r="M25" i="75"/>
  <c r="J25" i="75"/>
  <c r="E25" i="75"/>
  <c r="O23" i="75"/>
  <c r="M23" i="75"/>
  <c r="J23" i="75"/>
  <c r="O22" i="75"/>
  <c r="M22" i="75"/>
  <c r="J22" i="75"/>
  <c r="E22" i="75"/>
  <c r="V21" i="75"/>
  <c r="U21" i="75"/>
  <c r="O21" i="75"/>
  <c r="M21" i="75"/>
  <c r="J21" i="75"/>
  <c r="E21" i="75"/>
  <c r="O19" i="75"/>
  <c r="M19" i="75"/>
  <c r="J19" i="75"/>
  <c r="O18" i="75"/>
  <c r="M18" i="75"/>
  <c r="J18" i="75"/>
  <c r="E18" i="75"/>
  <c r="O17" i="75"/>
  <c r="M17" i="75"/>
  <c r="J17" i="75"/>
  <c r="E17" i="75"/>
  <c r="S13" i="75"/>
  <c r="S12" i="75"/>
  <c r="S11" i="75"/>
  <c r="S10" i="75"/>
  <c r="S9" i="75"/>
  <c r="B2" i="75"/>
  <c r="A11" i="75" s="1"/>
  <c r="U45" i="77" l="1"/>
  <c r="U37" i="77"/>
  <c r="V37" i="77"/>
  <c r="V29" i="77"/>
  <c r="U29" i="77"/>
  <c r="U21" i="77"/>
  <c r="V21" i="77"/>
  <c r="U53" i="76"/>
  <c r="U45" i="76"/>
  <c r="U37" i="76"/>
  <c r="U29" i="76"/>
  <c r="U21" i="76"/>
  <c r="U45" i="75"/>
  <c r="V45" i="75"/>
  <c r="V37" i="75"/>
  <c r="U25" i="75"/>
  <c r="V25" i="75"/>
  <c r="U17" i="75"/>
  <c r="V17" i="75"/>
  <c r="A12" i="75"/>
  <c r="A12" i="76"/>
  <c r="A12" i="77"/>
  <c r="A9" i="77"/>
  <c r="A13" i="77"/>
  <c r="A10" i="77"/>
  <c r="A9" i="76"/>
  <c r="A13" i="76"/>
  <c r="A10" i="76"/>
  <c r="A9" i="75"/>
  <c r="A13" i="75"/>
  <c r="A10" i="75"/>
  <c r="O55" i="73" l="1"/>
  <c r="M55" i="73"/>
  <c r="J55" i="73"/>
  <c r="O54" i="73"/>
  <c r="M54" i="73"/>
  <c r="J54" i="73"/>
  <c r="E54" i="73"/>
  <c r="O53" i="73"/>
  <c r="M53" i="73"/>
  <c r="J53" i="73"/>
  <c r="E53" i="73"/>
  <c r="O51" i="73"/>
  <c r="M51" i="73"/>
  <c r="J51" i="73"/>
  <c r="O50" i="73"/>
  <c r="M50" i="73"/>
  <c r="J50" i="73"/>
  <c r="E50" i="73"/>
  <c r="O49" i="73"/>
  <c r="M49" i="73"/>
  <c r="J49" i="73"/>
  <c r="U49" i="73" s="1"/>
  <c r="E49" i="73"/>
  <c r="O47" i="73"/>
  <c r="M47" i="73"/>
  <c r="J47" i="73"/>
  <c r="O46" i="73"/>
  <c r="M46" i="73"/>
  <c r="J46" i="73"/>
  <c r="E46" i="73"/>
  <c r="O45" i="73"/>
  <c r="M45" i="73"/>
  <c r="J45" i="73"/>
  <c r="E45" i="73"/>
  <c r="O43" i="73"/>
  <c r="M43" i="73"/>
  <c r="J43" i="73"/>
  <c r="O42" i="73"/>
  <c r="M42" i="73"/>
  <c r="J42" i="73"/>
  <c r="E42" i="73"/>
  <c r="O41" i="73"/>
  <c r="M41" i="73"/>
  <c r="J41" i="73"/>
  <c r="U41" i="73" s="1"/>
  <c r="E41" i="73"/>
  <c r="O39" i="73"/>
  <c r="M39" i="73"/>
  <c r="J39" i="73"/>
  <c r="O38" i="73"/>
  <c r="M38" i="73"/>
  <c r="J38" i="73"/>
  <c r="E38" i="73"/>
  <c r="O37" i="73"/>
  <c r="M37" i="73"/>
  <c r="J37" i="73"/>
  <c r="E37" i="73"/>
  <c r="O35" i="73"/>
  <c r="M35" i="73"/>
  <c r="J35" i="73"/>
  <c r="O34" i="73"/>
  <c r="M34" i="73"/>
  <c r="J34" i="73"/>
  <c r="E34" i="73"/>
  <c r="O33" i="73"/>
  <c r="M33" i="73"/>
  <c r="J33" i="73"/>
  <c r="E33" i="73"/>
  <c r="O31" i="73"/>
  <c r="M31" i="73"/>
  <c r="J31" i="73"/>
  <c r="O30" i="73"/>
  <c r="M30" i="73"/>
  <c r="J30" i="73"/>
  <c r="E30" i="73"/>
  <c r="U29" i="73"/>
  <c r="O29" i="73"/>
  <c r="M29" i="73"/>
  <c r="V29" i="73" s="1"/>
  <c r="J29" i="73"/>
  <c r="E29" i="73"/>
  <c r="O27" i="73"/>
  <c r="M27" i="73"/>
  <c r="J27" i="73"/>
  <c r="O26" i="73"/>
  <c r="M26" i="73"/>
  <c r="J26" i="73"/>
  <c r="E26" i="73"/>
  <c r="O25" i="73"/>
  <c r="M25" i="73"/>
  <c r="J25" i="73"/>
  <c r="U25" i="73" s="1"/>
  <c r="E25" i="73"/>
  <c r="O23" i="73"/>
  <c r="M23" i="73"/>
  <c r="J23" i="73"/>
  <c r="O22" i="73"/>
  <c r="M22" i="73"/>
  <c r="J22" i="73"/>
  <c r="E22" i="73"/>
  <c r="O21" i="73"/>
  <c r="M21" i="73"/>
  <c r="J21" i="73"/>
  <c r="E21" i="73"/>
  <c r="O19" i="73"/>
  <c r="M19" i="73"/>
  <c r="J19" i="73"/>
  <c r="O18" i="73"/>
  <c r="M18" i="73"/>
  <c r="J18" i="73"/>
  <c r="E18" i="73"/>
  <c r="O17" i="73"/>
  <c r="M17" i="73"/>
  <c r="J17" i="73"/>
  <c r="E17" i="73"/>
  <c r="S13" i="73"/>
  <c r="S12" i="73"/>
  <c r="S11" i="73"/>
  <c r="S10" i="73"/>
  <c r="S9" i="73"/>
  <c r="B2" i="73"/>
  <c r="A9" i="73" s="1"/>
  <c r="V49" i="73" l="1"/>
  <c r="U45" i="73"/>
  <c r="V45" i="73"/>
  <c r="U33" i="73"/>
  <c r="V33" i="73"/>
  <c r="U17" i="73"/>
  <c r="V17" i="73"/>
  <c r="U53" i="73"/>
  <c r="V53" i="73"/>
  <c r="V41" i="73"/>
  <c r="U37" i="73"/>
  <c r="V37" i="73"/>
  <c r="V25" i="73"/>
  <c r="U21" i="73"/>
  <c r="V21" i="73"/>
  <c r="A13" i="73"/>
  <c r="A10" i="73"/>
  <c r="A11" i="73"/>
  <c r="A12" i="7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U8" i="5"/>
  <c r="Q23" i="5"/>
  <c r="N4" i="5"/>
  <c r="M26" i="5"/>
  <c r="W7" i="5"/>
  <c r="P27" i="5"/>
  <c r="N8" i="5"/>
  <c r="O29" i="5"/>
  <c r="V15" i="5"/>
  <c r="M14" i="5"/>
  <c r="P17" i="5"/>
  <c r="P26" i="5"/>
  <c r="W21" i="5"/>
  <c r="O40" i="5"/>
  <c r="V30" i="5"/>
  <c r="Z18" i="5"/>
  <c r="Y3" i="5"/>
  <c r="X5" i="5"/>
  <c r="M29" i="5"/>
  <c r="X6" i="5"/>
  <c r="V28" i="5"/>
  <c r="Y15" i="5"/>
  <c r="R25" i="5"/>
  <c r="O41" i="5"/>
  <c r="Q25" i="5"/>
  <c r="N28" i="5"/>
  <c r="N25" i="5"/>
  <c r="V3" i="5"/>
  <c r="Z16" i="5"/>
  <c r="Q17" i="5"/>
  <c r="X25" i="5"/>
  <c r="N12" i="5"/>
  <c r="Y26" i="5"/>
  <c r="U26" i="5"/>
  <c r="P18" i="5"/>
  <c r="X10" i="5"/>
  <c r="Z11" i="5"/>
  <c r="M27" i="5"/>
  <c r="V23" i="5"/>
  <c r="N41" i="5"/>
  <c r="W20" i="5"/>
  <c r="X17" i="5"/>
  <c r="M40" i="5"/>
  <c r="N36" i="5"/>
  <c r="N7" i="5"/>
  <c r="U14" i="5"/>
  <c r="N16" i="5"/>
  <c r="Z8" i="5"/>
  <c r="V26" i="5"/>
  <c r="V20" i="5"/>
  <c r="Z27" i="5"/>
  <c r="Q3" i="5"/>
  <c r="U16" i="5"/>
  <c r="O8" i="5"/>
  <c r="U4" i="5"/>
  <c r="P28" i="5"/>
  <c r="O21" i="5"/>
  <c r="X26" i="5"/>
  <c r="V11" i="5"/>
  <c r="Q14" i="5"/>
  <c r="W15" i="5"/>
  <c r="U19" i="5"/>
  <c r="O37" i="5"/>
  <c r="N37" i="5"/>
  <c r="V10" i="5"/>
  <c r="W22" i="5"/>
  <c r="R14" i="5"/>
  <c r="M25" i="5"/>
  <c r="Z28" i="5"/>
  <c r="M20" i="5"/>
  <c r="P15" i="5"/>
  <c r="R15" i="5"/>
  <c r="O13" i="5"/>
  <c r="Y20" i="5"/>
  <c r="P24" i="5"/>
  <c r="W29" i="5"/>
  <c r="Q19" i="5"/>
  <c r="Y6" i="5"/>
  <c r="O24" i="5"/>
  <c r="X22" i="5"/>
  <c r="X29" i="5"/>
  <c r="P40" i="5"/>
  <c r="Y22" i="5"/>
  <c r="P5" i="5"/>
  <c r="Q26" i="5"/>
  <c r="Z25" i="5"/>
  <c r="Q41" i="5"/>
  <c r="N27" i="5"/>
  <c r="U23" i="5"/>
  <c r="U25" i="5"/>
  <c r="U13" i="5"/>
  <c r="R8" i="5"/>
  <c r="P6" i="5"/>
  <c r="Y30" i="5"/>
  <c r="V25" i="5"/>
  <c r="R5" i="5"/>
  <c r="M28" i="5"/>
  <c r="M16" i="5"/>
  <c r="Y8" i="5"/>
  <c r="N5" i="5"/>
  <c r="O16" i="5"/>
  <c r="X16" i="5"/>
  <c r="V12" i="5"/>
  <c r="X30" i="5"/>
  <c r="O5" i="5"/>
  <c r="R11" i="5"/>
  <c r="U17" i="5"/>
  <c r="R16" i="5"/>
  <c r="N10" i="5"/>
  <c r="M3" i="5"/>
  <c r="X7" i="5"/>
  <c r="W10" i="5"/>
  <c r="Y5" i="5"/>
  <c r="R12" i="5"/>
  <c r="W6" i="5"/>
  <c r="N11" i="5"/>
  <c r="Q24" i="5"/>
  <c r="R18" i="5"/>
  <c r="Z26" i="5"/>
  <c r="U5" i="5"/>
  <c r="O7" i="5"/>
  <c r="P23" i="5"/>
  <c r="P19" i="5"/>
  <c r="Y23" i="5"/>
  <c r="M4" i="5"/>
  <c r="V4" i="5"/>
  <c r="O18" i="5"/>
  <c r="Q37" i="5"/>
  <c r="P13" i="5"/>
  <c r="V22" i="5"/>
  <c r="Q36" i="5"/>
  <c r="Y29" i="5"/>
  <c r="U29" i="5"/>
  <c r="U18" i="5"/>
  <c r="N19" i="5"/>
  <c r="N26" i="5"/>
  <c r="V8" i="5"/>
  <c r="Y12" i="5"/>
  <c r="O4" i="5"/>
  <c r="O25" i="5"/>
  <c r="W23" i="5"/>
  <c r="P11" i="5"/>
  <c r="M41" i="5"/>
  <c r="Z13" i="5"/>
  <c r="N23" i="5"/>
  <c r="R37" i="5"/>
  <c r="M21" i="5"/>
  <c r="V7" i="5"/>
  <c r="Q7" i="5"/>
  <c r="U27" i="5"/>
  <c r="U12" i="5"/>
  <c r="Q30" i="5"/>
  <c r="O27" i="5"/>
  <c r="Y21" i="5"/>
  <c r="U7" i="5"/>
  <c r="W5" i="5"/>
  <c r="R4" i="5"/>
  <c r="Q18" i="5"/>
  <c r="O26" i="5"/>
  <c r="V24" i="5"/>
  <c r="M37" i="5"/>
  <c r="W4" i="5"/>
  <c r="Z20" i="5"/>
  <c r="N15" i="5"/>
  <c r="R27" i="5"/>
  <c r="Y16" i="5"/>
  <c r="N14" i="5"/>
  <c r="M18" i="5"/>
  <c r="X3" i="5"/>
  <c r="X19" i="5"/>
  <c r="P21" i="5"/>
  <c r="N40" i="5"/>
  <c r="Y24" i="5"/>
  <c r="R10" i="5"/>
  <c r="M11" i="5"/>
  <c r="Y10" i="5"/>
  <c r="M22" i="5"/>
  <c r="X4" i="5"/>
  <c r="R36" i="5"/>
  <c r="Z15" i="5"/>
  <c r="P12" i="5"/>
  <c r="U21" i="5"/>
  <c r="X8" i="5"/>
  <c r="Z12" i="5"/>
  <c r="Z19" i="5"/>
  <c r="P20" i="5"/>
  <c r="W18" i="5"/>
  <c r="W24" i="5"/>
  <c r="W8" i="5"/>
  <c r="Y25" i="5"/>
  <c r="Q16" i="5"/>
  <c r="Q21" i="5"/>
  <c r="X18" i="5"/>
  <c r="Q22" i="5"/>
  <c r="Z14" i="5"/>
  <c r="Z6" i="5"/>
  <c r="N20" i="5"/>
  <c r="M5" i="5"/>
  <c r="Y13" i="5"/>
  <c r="Q28" i="5"/>
  <c r="X13" i="5"/>
  <c r="R26" i="5"/>
  <c r="U22" i="5"/>
  <c r="M36" i="5"/>
  <c r="U10" i="5"/>
  <c r="X28" i="5"/>
  <c r="Y17" i="5"/>
  <c r="W3" i="5"/>
  <c r="Q8" i="5"/>
  <c r="V17" i="5"/>
  <c r="M6" i="5"/>
  <c r="Z21" i="5"/>
  <c r="R41" i="5"/>
  <c r="P36" i="5"/>
  <c r="P25" i="5"/>
  <c r="M23" i="5"/>
  <c r="N29" i="5"/>
  <c r="Z24" i="5"/>
  <c r="W16" i="5"/>
  <c r="W12" i="5"/>
  <c r="R13" i="5"/>
  <c r="N6" i="5"/>
  <c r="Y27" i="5"/>
  <c r="R24" i="5"/>
  <c r="R20" i="5"/>
  <c r="U3" i="5"/>
  <c r="X23" i="5"/>
  <c r="X15" i="5"/>
  <c r="W30" i="5"/>
  <c r="Q10" i="5"/>
  <c r="V6" i="5"/>
  <c r="P16" i="5"/>
  <c r="Y4" i="5"/>
  <c r="M19" i="5"/>
  <c r="P29" i="5"/>
  <c r="N21" i="5"/>
  <c r="U30" i="5"/>
  <c r="Q40" i="5"/>
  <c r="Q6" i="5"/>
  <c r="M12" i="5"/>
  <c r="R23" i="5"/>
  <c r="M15" i="5"/>
  <c r="V21" i="5"/>
  <c r="Q20" i="5"/>
  <c r="N24" i="5"/>
  <c r="P4" i="5"/>
  <c r="W28" i="5"/>
  <c r="N22" i="5"/>
  <c r="M7" i="5"/>
  <c r="O28" i="5"/>
  <c r="O10" i="5"/>
  <c r="W17" i="5"/>
  <c r="P14" i="5"/>
  <c r="O23" i="5"/>
  <c r="M8" i="5"/>
  <c r="Y28" i="5"/>
  <c r="U11" i="5"/>
  <c r="W11" i="5"/>
  <c r="R3" i="5"/>
  <c r="P10" i="5"/>
  <c r="O30" i="5"/>
  <c r="R28" i="5"/>
  <c r="N18" i="5"/>
  <c r="X24" i="5"/>
  <c r="Q12" i="5"/>
  <c r="P8" i="5"/>
  <c r="R21" i="5"/>
  <c r="Q13" i="5"/>
  <c r="Z3" i="5"/>
  <c r="W13" i="5"/>
  <c r="R6" i="5"/>
  <c r="Y7" i="5"/>
  <c r="Z5" i="5"/>
  <c r="X12" i="5"/>
  <c r="O14" i="5"/>
  <c r="R22" i="5"/>
  <c r="V19" i="5"/>
  <c r="O20" i="5"/>
  <c r="O17" i="5"/>
  <c r="R29" i="5"/>
  <c r="X11" i="5"/>
  <c r="Q27" i="5"/>
  <c r="Z4" i="5"/>
  <c r="Y19" i="5"/>
  <c r="O12" i="5"/>
  <c r="M24" i="5"/>
  <c r="Z10" i="5"/>
  <c r="R19" i="5"/>
  <c r="Q29" i="5"/>
  <c r="U20" i="5"/>
  <c r="P3" i="5"/>
  <c r="W26" i="5"/>
  <c r="Z30" i="5"/>
  <c r="O3" i="5"/>
  <c r="V18" i="5"/>
  <c r="M17" i="5"/>
  <c r="U24" i="5"/>
  <c r="X27" i="5"/>
  <c r="X21" i="5"/>
  <c r="Y14" i="5"/>
  <c r="O11" i="5"/>
  <c r="Q4" i="5"/>
  <c r="R40" i="5"/>
  <c r="O36" i="5"/>
  <c r="Z22" i="5"/>
  <c r="M10" i="5"/>
  <c r="O15" i="5"/>
  <c r="Q11" i="5"/>
  <c r="V13" i="5"/>
  <c r="U15" i="5"/>
  <c r="X20" i="5"/>
  <c r="O22" i="5"/>
  <c r="U6" i="5"/>
  <c r="Z23" i="5"/>
  <c r="U28" i="5"/>
  <c r="V16" i="5"/>
  <c r="W14" i="5"/>
  <c r="V5" i="5"/>
  <c r="P7" i="5"/>
  <c r="Z29" i="5"/>
  <c r="W25" i="5"/>
  <c r="R17" i="5"/>
  <c r="V27" i="5"/>
  <c r="O19" i="5"/>
  <c r="O6" i="5"/>
  <c r="Y11" i="5"/>
  <c r="Q5" i="5"/>
  <c r="P37" i="5"/>
  <c r="N13" i="5"/>
  <c r="Q15" i="5"/>
  <c r="N17" i="5"/>
  <c r="P22" i="5"/>
  <c r="R7" i="5"/>
  <c r="P41" i="5"/>
  <c r="M13" i="5"/>
  <c r="X14" i="5"/>
  <c r="N3" i="5"/>
  <c r="W19" i="5"/>
  <c r="Z17" i="5"/>
  <c r="V29" i="5"/>
  <c r="V14" i="5"/>
  <c r="Y18" i="5"/>
  <c r="Z7" i="5"/>
  <c r="W27" i="5"/>
  <c r="AD28" i="5" l="1"/>
  <c r="AH22" i="5"/>
  <c r="AE28" i="5"/>
  <c r="AH25" i="5"/>
  <c r="AD3" i="5"/>
  <c r="AD31" i="5" s="1"/>
  <c r="V31" i="5"/>
  <c r="AF19" i="5"/>
  <c r="AD17" i="5"/>
  <c r="AH18" i="5"/>
  <c r="AE26" i="5"/>
  <c r="O42" i="5"/>
  <c r="AE6" i="5"/>
  <c r="AG22" i="5"/>
  <c r="AH26" i="5"/>
  <c r="AA25" i="5"/>
  <c r="AB25" i="5" s="1"/>
  <c r="AC25" i="5"/>
  <c r="AI25" i="5" s="1"/>
  <c r="AJ25" i="5" s="1"/>
  <c r="AC21" i="5"/>
  <c r="AI21" i="5" s="1"/>
  <c r="AJ21" i="5" s="1"/>
  <c r="AA21" i="5"/>
  <c r="AB21" i="5" s="1"/>
  <c r="AG13" i="5"/>
  <c r="AC27" i="5"/>
  <c r="AI27" i="5" s="1"/>
  <c r="AJ27" i="5" s="1"/>
  <c r="AA27" i="5"/>
  <c r="AB27" i="5" s="1"/>
  <c r="AF26" i="5"/>
  <c r="AF13" i="5"/>
  <c r="N38" i="5"/>
  <c r="AG30" i="5"/>
  <c r="AE4" i="5"/>
  <c r="AC18" i="5"/>
  <c r="AI18" i="5" s="1"/>
  <c r="AJ18" i="5" s="1"/>
  <c r="AA18" i="5"/>
  <c r="AB18" i="5" s="1"/>
  <c r="AG6" i="5"/>
  <c r="AH6" i="5"/>
  <c r="AF30" i="5"/>
  <c r="AH4" i="5"/>
  <c r="AD25" i="5"/>
  <c r="AF10" i="5"/>
  <c r="AH21" i="5"/>
  <c r="AH20" i="5"/>
  <c r="AE30" i="5"/>
  <c r="AF27" i="5"/>
  <c r="P42" i="5"/>
  <c r="AF8" i="5"/>
  <c r="AF20" i="5"/>
  <c r="P33" i="5"/>
  <c r="AA16" i="5"/>
  <c r="AB16" i="5" s="1"/>
  <c r="AC16" i="5"/>
  <c r="AI16" i="5" s="1"/>
  <c r="AJ16" i="5" s="1"/>
  <c r="AF7" i="5"/>
  <c r="AF16" i="5"/>
  <c r="S30" i="5"/>
  <c r="T30" i="5" s="1"/>
  <c r="AD15" i="5"/>
  <c r="AE10" i="5"/>
  <c r="AF5" i="5"/>
  <c r="AC22" i="5"/>
  <c r="AI22" i="5" s="1"/>
  <c r="AJ22" i="5" s="1"/>
  <c r="AA22" i="5"/>
  <c r="AB22" i="5" s="1"/>
  <c r="M34" i="5"/>
  <c r="S34" i="5" s="1"/>
  <c r="S5" i="5"/>
  <c r="T5" i="5" s="1"/>
  <c r="AG11" i="5"/>
  <c r="AE12" i="5"/>
  <c r="Q33" i="5"/>
  <c r="AG29" i="5"/>
  <c r="AG26" i="5"/>
  <c r="AD5" i="5"/>
  <c r="AC5" i="5"/>
  <c r="AI5" i="5" s="1"/>
  <c r="AJ5" i="5" s="1"/>
  <c r="AA5" i="5"/>
  <c r="AB5" i="5" s="1"/>
  <c r="AA29" i="5"/>
  <c r="AB29" i="5" s="1"/>
  <c r="AC29" i="5"/>
  <c r="AI29" i="5" s="1"/>
  <c r="AJ29" i="5" s="1"/>
  <c r="AH7" i="5"/>
  <c r="AG5" i="5"/>
  <c r="AE13" i="5"/>
  <c r="Q34" i="5"/>
  <c r="S4" i="5"/>
  <c r="T4" i="5" s="1"/>
  <c r="AF4" i="5"/>
  <c r="AD6" i="5"/>
  <c r="AA13" i="5"/>
  <c r="AB13" i="5" s="1"/>
  <c r="AC13" i="5"/>
  <c r="AI13" i="5" s="1"/>
  <c r="AJ13" i="5" s="1"/>
  <c r="AF17" i="5"/>
  <c r="AE14" i="5"/>
  <c r="AE25" i="5"/>
  <c r="AG21" i="5"/>
  <c r="AG8" i="5"/>
  <c r="AC11" i="5"/>
  <c r="AI11" i="5" s="1"/>
  <c r="AJ11" i="5" s="1"/>
  <c r="AA11" i="5"/>
  <c r="AB11" i="5" s="1"/>
  <c r="S10" i="5"/>
  <c r="T10" i="5" s="1"/>
  <c r="AD13" i="5"/>
  <c r="P38" i="5"/>
  <c r="S27" i="5"/>
  <c r="T27" i="5" s="1"/>
  <c r="AE23" i="5"/>
  <c r="AF11" i="5"/>
  <c r="AF24" i="5"/>
  <c r="AA4" i="5"/>
  <c r="AB4" i="5" s="1"/>
  <c r="AC4" i="5"/>
  <c r="AI4" i="5" s="1"/>
  <c r="AJ4" i="5" s="1"/>
  <c r="S25" i="5"/>
  <c r="T25" i="5" s="1"/>
  <c r="AD30" i="5"/>
  <c r="R34" i="5"/>
  <c r="AF29" i="5"/>
  <c r="AF28" i="5"/>
  <c r="AF14" i="5"/>
  <c r="AH16" i="5"/>
  <c r="AG12" i="5"/>
  <c r="AH13" i="5"/>
  <c r="AE5" i="5"/>
  <c r="AD8" i="5"/>
  <c r="S17" i="5"/>
  <c r="T17" i="5" s="1"/>
  <c r="AF18" i="5"/>
  <c r="AG28" i="5"/>
  <c r="AG14" i="5"/>
  <c r="AG16" i="5"/>
  <c r="AC7" i="5"/>
  <c r="AI7" i="5" s="1"/>
  <c r="AJ7" i="5" s="1"/>
  <c r="AA7" i="5"/>
  <c r="AB7" i="5" s="1"/>
  <c r="AA26" i="5"/>
  <c r="AB26" i="5" s="1"/>
  <c r="AC26" i="5"/>
  <c r="AI26" i="5" s="1"/>
  <c r="AJ26" i="5" s="1"/>
  <c r="AE29" i="5"/>
  <c r="AC6" i="5"/>
  <c r="AI6" i="5" s="1"/>
  <c r="AJ6" i="5" s="1"/>
  <c r="AA6" i="5"/>
  <c r="AB6" i="5" s="1"/>
  <c r="AH15" i="5"/>
  <c r="O38" i="5"/>
  <c r="AE21" i="5"/>
  <c r="AH29" i="5"/>
  <c r="AH11" i="5"/>
  <c r="O33" i="5"/>
  <c r="AC10" i="5"/>
  <c r="AI10" i="5" s="1"/>
  <c r="AJ10" i="5" s="1"/>
  <c r="AA10" i="5"/>
  <c r="AB10" i="5" s="1"/>
  <c r="S23" i="5"/>
  <c r="T23" i="5" s="1"/>
  <c r="AG10" i="5"/>
  <c r="AG7" i="5"/>
  <c r="AC24" i="5"/>
  <c r="AI24" i="5" s="1"/>
  <c r="AJ24" i="5" s="1"/>
  <c r="AA24" i="5"/>
  <c r="AB24" i="5" s="1"/>
  <c r="Q38" i="5"/>
  <c r="R33" i="5"/>
  <c r="AD23" i="5"/>
  <c r="AE27" i="5"/>
  <c r="AE22" i="5"/>
  <c r="AH5" i="5"/>
  <c r="R42" i="5"/>
  <c r="S20" i="5"/>
  <c r="T20" i="5" s="1"/>
  <c r="AD14" i="5"/>
  <c r="AA14" i="5"/>
  <c r="AB14" i="5" s="1"/>
  <c r="AC14" i="5"/>
  <c r="AI14" i="5" s="1"/>
  <c r="AJ14" i="5" s="1"/>
  <c r="AD4" i="5"/>
  <c r="AF25" i="5"/>
  <c r="AH17" i="5"/>
  <c r="S21" i="5"/>
  <c r="T21" i="5" s="1"/>
  <c r="AD27" i="5"/>
  <c r="S29" i="5"/>
  <c r="T29" i="5" s="1"/>
  <c r="AE20" i="5"/>
  <c r="AD24" i="5"/>
  <c r="AD7" i="5"/>
  <c r="AH23" i="5"/>
  <c r="AD21" i="5"/>
  <c r="AF12" i="5"/>
  <c r="AG20" i="5"/>
  <c r="S16" i="5"/>
  <c r="T16" i="5" s="1"/>
  <c r="AE7" i="5"/>
  <c r="AC23" i="5"/>
  <c r="AI23" i="5" s="1"/>
  <c r="AJ23" i="5" s="1"/>
  <c r="AA23" i="5"/>
  <c r="AB23" i="5" s="1"/>
  <c r="AE11" i="5"/>
  <c r="AG17" i="5"/>
  <c r="AE8" i="5"/>
  <c r="S13" i="5"/>
  <c r="T13" i="5" s="1"/>
  <c r="AG4" i="5"/>
  <c r="Y31" i="5"/>
  <c r="AG3" i="5"/>
  <c r="AG31" i="5" s="1"/>
  <c r="AE19" i="5"/>
  <c r="AE16" i="5"/>
  <c r="R38" i="5"/>
  <c r="S18" i="5"/>
  <c r="T18" i="5" s="1"/>
  <c r="AF22" i="5"/>
  <c r="AH12" i="5"/>
  <c r="S24" i="5"/>
  <c r="T24" i="5" s="1"/>
  <c r="AE15" i="5"/>
  <c r="O34" i="5"/>
  <c r="AC19" i="5"/>
  <c r="AI19" i="5" s="1"/>
  <c r="AJ19" i="5" s="1"/>
  <c r="AA19" i="5"/>
  <c r="AB19" i="5" s="1"/>
  <c r="AC8" i="5"/>
  <c r="AI8" i="5" s="1"/>
  <c r="AJ8" i="5" s="1"/>
  <c r="AA8" i="5"/>
  <c r="AB8" i="5" s="1"/>
  <c r="AF23" i="5"/>
  <c r="S26" i="5"/>
  <c r="T26" i="5" s="1"/>
  <c r="AE18" i="5"/>
  <c r="AH10" i="5"/>
  <c r="S14" i="5"/>
  <c r="T14" i="5" s="1"/>
  <c r="AD18" i="5"/>
  <c r="AA30" i="5"/>
  <c r="AB30" i="5" s="1"/>
  <c r="AC30" i="5"/>
  <c r="AI30" i="5" s="1"/>
  <c r="AJ30" i="5" s="1"/>
  <c r="AH3" i="5"/>
  <c r="AH31" i="5" s="1"/>
  <c r="Z31" i="5"/>
  <c r="U31" i="5"/>
  <c r="AC3" i="5"/>
  <c r="AA3" i="5"/>
  <c r="S11" i="5"/>
  <c r="T11" i="5" s="1"/>
  <c r="AG25" i="5"/>
  <c r="AD12" i="5"/>
  <c r="AA28" i="5"/>
  <c r="AB28" i="5" s="1"/>
  <c r="AC28" i="5"/>
  <c r="AI28" i="5" s="1"/>
  <c r="AJ28" i="5" s="1"/>
  <c r="M42" i="5"/>
  <c r="AE24" i="5"/>
  <c r="AG18" i="5"/>
  <c r="S15" i="5"/>
  <c r="T15" i="5" s="1"/>
  <c r="AH27" i="5"/>
  <c r="AG19" i="5"/>
  <c r="AH19" i="5"/>
  <c r="S19" i="5"/>
  <c r="T19" i="5" s="1"/>
  <c r="AA17" i="5"/>
  <c r="AB17" i="5" s="1"/>
  <c r="AC17" i="5"/>
  <c r="AI17" i="5" s="1"/>
  <c r="AJ17" i="5" s="1"/>
  <c r="N33" i="5"/>
  <c r="AH24" i="5"/>
  <c r="AG27" i="5"/>
  <c r="S7" i="5"/>
  <c r="T7" i="5" s="1"/>
  <c r="AH28" i="5"/>
  <c r="AG15" i="5"/>
  <c r="S6" i="5"/>
  <c r="T6" i="5" s="1"/>
  <c r="P34" i="5"/>
  <c r="AD10" i="5"/>
  <c r="AF6" i="5"/>
  <c r="AA20" i="5"/>
  <c r="AB20" i="5" s="1"/>
  <c r="AC20" i="5"/>
  <c r="AI20" i="5" s="1"/>
  <c r="AJ20" i="5" s="1"/>
  <c r="S22" i="5"/>
  <c r="T22" i="5" s="1"/>
  <c r="AD26" i="5"/>
  <c r="AG24" i="5"/>
  <c r="AD29" i="5"/>
  <c r="AH14" i="5"/>
  <c r="M33" i="5"/>
  <c r="S33" i="5" s="1"/>
  <c r="S3" i="5"/>
  <c r="AD19" i="5"/>
  <c r="AH8" i="5"/>
  <c r="S12" i="5"/>
  <c r="T12" i="5" s="1"/>
  <c r="AF21" i="5"/>
  <c r="S28" i="5"/>
  <c r="T28" i="5" s="1"/>
  <c r="AD11" i="5"/>
  <c r="AG23" i="5"/>
  <c r="Q42" i="5"/>
  <c r="N42" i="5"/>
  <c r="AD22" i="5"/>
  <c r="N34" i="5"/>
  <c r="S8" i="5"/>
  <c r="T8" i="5" s="1"/>
  <c r="AH30" i="5"/>
  <c r="AD16" i="5"/>
  <c r="AA15" i="5"/>
  <c r="AB15" i="5" s="1"/>
  <c r="AC15" i="5"/>
  <c r="AI15" i="5" s="1"/>
  <c r="AJ15" i="5" s="1"/>
  <c r="W31" i="5"/>
  <c r="AE3" i="5"/>
  <c r="AE31" i="5" s="1"/>
  <c r="AD20" i="5"/>
  <c r="M38" i="5"/>
  <c r="AF15" i="5"/>
  <c r="AE17" i="5"/>
  <c r="AF3" i="5"/>
  <c r="AF31" i="5" s="1"/>
  <c r="X31" i="5"/>
  <c r="AA12" i="5"/>
  <c r="AB12" i="5" s="1"/>
  <c r="AC12" i="5"/>
  <c r="AI12" i="5" s="1"/>
  <c r="AJ12" i="5" s="1"/>
  <c r="AC31" i="5" l="1"/>
  <c r="AI3" i="5"/>
  <c r="T9" i="5"/>
  <c r="T3" i="5"/>
  <c r="AB9" i="5"/>
  <c r="AA31" i="5"/>
  <c r="AB3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<sst xmlns="http://schemas.openxmlformats.org/spreadsheetml/2006/main" count="364" uniqueCount="202">
  <si>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</si>
  <si>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</si>
  <si>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</si>
  <si>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</si>
  <si>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</si>
  <si>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</si>
  <si>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</si>
  <si>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</si>
  <si>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</si>
  <si>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</si>
  <si>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</si>
  <si>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</si>
  <si>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</si>
  <si>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</si>
  <si>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</si>
  <si>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</si>
  <si>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</si>
  <si>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</si>
  <si>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</si>
  <si>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</si>
  <si>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</si>
  <si>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</si>
  <si>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</si>
  <si>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</si>
  <si>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</si>
  <si>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</si>
  <si>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</si>
  <si>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</si>
  <si>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</si>
  <si>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</si>
  <si>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</si>
  <si>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</si>
  <si>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</si>
  <si>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</si>
  <si>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</si>
  <si>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</si>
  <si>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</si>
  <si>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</si>
  <si>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</si>
  <si>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</si>
  <si>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</si>
  <si>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</si>
  <si>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</si>
  <si>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</si>
  <si>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</si>
  <si>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</si>
  <si>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</si>
  <si>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</si>
  <si>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</si>
  <si>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</si>
  <si>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</si>
  <si>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</si>
  <si>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</si>
  <si>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</si>
  <si>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</si>
  <si>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</si>
  <si>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</si>
  <si>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</si>
  <si>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</si>
  <si>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</si>
  <si>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</si>
  <si>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</si>
  <si>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</si>
  <si>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</si>
  <si>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</si>
  <si>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</si>
  <si>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</si>
  <si>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</si>
  <si>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</si>
  <si>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</si>
  <si>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</si>
  <si>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</si>
  <si>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</si>
  <si>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</si>
  <si>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</si>
  <si>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</si>
  <si>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</si>
  <si>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</si>
  <si>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</si>
  <si>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</si>
  <si>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</si>
  <si>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</si>
  <si>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</si>
  <si>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</si>
  <si>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</si>
  <si>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</si>
  <si>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</si>
  <si>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</si>
  <si>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</si>
  <si>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</si>
  <si>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</si>
  <si>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</si>
  <si>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</si>
  <si>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</si>
  <si>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</si>
  <si>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</si>
  <si>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</si>
  <si>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</si>
  <si>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</si>
  <si>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</si>
  <si>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</si>
  <si>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</si>
  <si>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</si>
  <si>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</si>
  <si>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</si>
  <si>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</si>
  <si>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</si>
  <si>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</si>
  <si>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</si>
  <si>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</si>
  <si>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</si>
  <si>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</si>
  <si>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</si>
  <si>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</si>
  <si>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</si>
  <si>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</si>
  <si>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</si>
  <si>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</si>
  <si>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</si>
  <si>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</si>
  <si>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</si>
  <si>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</si>
  <si>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</si>
  <si>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</si>
  <si>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</si>
  <si>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</si>
  <si>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</si>
  <si>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</si>
  <si>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</si>
  <si>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</si>
  <si>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</si>
  <si>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</si>
  <si>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</si>
  <si>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</si>
  <si>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</si>
  <si>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</si>
  <si>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</si>
  <si>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</si>
  <si>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Benjamin D3-1</t>
  </si>
  <si>
    <t>Simple Masc. Benjamin D3-2</t>
  </si>
  <si>
    <t>Simple Masc. Benjamin D3-3</t>
  </si>
  <si>
    <t>Simple Masc. Benjamin D3-4</t>
  </si>
  <si>
    <t xml:space="preserve">      Joueurs ou équipes                   D3         Pointage: 51-48-45-42-39</t>
  </si>
  <si>
    <t>3e</t>
  </si>
  <si>
    <t>4e</t>
  </si>
  <si>
    <t>1er</t>
  </si>
  <si>
    <t>2e</t>
  </si>
  <si>
    <t>Du Bosquet</t>
  </si>
  <si>
    <t>DU BOSQUET</t>
  </si>
  <si>
    <t>supplémentaire de 11 points</t>
  </si>
  <si>
    <t xml:space="preserve">      Joueurs ou équipes                D3       Pointage: 60-57-54-51-48</t>
  </si>
  <si>
    <t xml:space="preserve">      Joueurs ou équipes                  D3        Pointage: 42-40-38-36-34</t>
  </si>
  <si>
    <t xml:space="preserve">      Joueurs ou équipes                 D3        Pointage: 36-34-33-32-31</t>
  </si>
  <si>
    <t>Simple Masc. Benjamin D3-5</t>
  </si>
  <si>
    <t>Simple Masc. Benjamin D3-6</t>
  </si>
  <si>
    <t>Simple Masc. Benjamin D3-7</t>
  </si>
  <si>
    <t>Raphael Allaire</t>
  </si>
  <si>
    <t>Vincent Demougeot</t>
  </si>
  <si>
    <t>Calvin Dea Lance</t>
  </si>
  <si>
    <t>Alexis St-Pierre</t>
  </si>
  <si>
    <t>Luka Demers</t>
  </si>
  <si>
    <t>Shawn Veilleux</t>
  </si>
  <si>
    <t>Nathan Hémond</t>
  </si>
  <si>
    <t>Colllin Vigneault</t>
  </si>
  <si>
    <t>Jayden Caron</t>
  </si>
  <si>
    <t>Nicolas Martel</t>
  </si>
  <si>
    <t>Alexandre Marchand</t>
  </si>
  <si>
    <t>Jeremy Gauthier</t>
  </si>
  <si>
    <t>Logan Michaud</t>
  </si>
  <si>
    <t>Alexis Houle</t>
  </si>
  <si>
    <t>Jayden Provencher</t>
  </si>
  <si>
    <t>Emile Roberge</t>
  </si>
  <si>
    <t>Jacob Michel</t>
  </si>
  <si>
    <t>Killian Kohler</t>
  </si>
  <si>
    <t>Samuel Veilleux</t>
  </si>
  <si>
    <t>Mathéo Duchesne</t>
  </si>
  <si>
    <t>Kristopher Dubois</t>
  </si>
  <si>
    <t>Ylann Pellerin</t>
  </si>
  <si>
    <t>Mavrik Provencher</t>
  </si>
  <si>
    <t>Roméo Sévigny</t>
  </si>
  <si>
    <t>William Comtois</t>
  </si>
  <si>
    <t>Derek Hamel</t>
  </si>
  <si>
    <t>Nicolas Boisvert</t>
  </si>
  <si>
    <t>Charles-Alexandre Bélanger</t>
  </si>
  <si>
    <t>Emerick Touchette</t>
  </si>
  <si>
    <t>8h45</t>
  </si>
  <si>
    <t xml:space="preserve">Terrain # 8 </t>
  </si>
  <si>
    <t xml:space="preserve">Terrain # 9    </t>
  </si>
  <si>
    <t xml:space="preserve">Terrain # 10 </t>
  </si>
  <si>
    <t xml:space="preserve">Édouard Côté-Simard  </t>
  </si>
  <si>
    <t xml:space="preserve">Terrain # 11  </t>
  </si>
  <si>
    <t xml:space="preserve">Terrain # 12 </t>
  </si>
  <si>
    <t>12h45</t>
  </si>
  <si>
    <t>Xavier Hamel</t>
  </si>
  <si>
    <t xml:space="preserve">      Joueurs ou équipes                D3              Pointage: 32-31-30-29</t>
  </si>
  <si>
    <t xml:space="preserve">Terrain # 1  </t>
  </si>
  <si>
    <t xml:space="preserve">      Joueurs ou équipes                D3              Pointage: 31-30-29-28</t>
  </si>
  <si>
    <t>Terrain # 2</t>
  </si>
  <si>
    <t>Esteban Bolduc</t>
  </si>
  <si>
    <t>Jeremy Bujold</t>
  </si>
  <si>
    <t>Alexis Gingras-Asselin</t>
  </si>
  <si>
    <t xml:space="preserve">      Joueurs ou équipes                     D3      Pointage: 31-30-29-28-27-26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</si>
</sst>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9" borderId="2" xfId="1" applyFont="1" applyFill="1" applyBorder="1" applyAlignment="1" applyProtection="1">
      <alignment horizontal="left" vertical="center" shrinkToFit="1"/>
      <protection locked="0"/>
    </xf>
    <xf numFmtId="0" fontId="20" fillId="7" borderId="23" xfId="1" applyFont="1" applyFill="1" applyBorder="1" applyAlignment="1">
      <alignment horizontal="center" vertical="center" shrinkToFit="1"/>
    </xf>
    <xf numFmtId="0" fontId="20" fillId="7" borderId="29" xfId="1" applyFont="1" applyFill="1" applyBorder="1" applyAlignment="1">
      <alignment horizontal="center" vertical="center" shrinkToFit="1"/>
    </xf>
    <xf numFmtId="0" fontId="20" fillId="7" borderId="30" xfId="1" applyFont="1" applyFill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76"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D96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ont>
        <b/>
        <i val="0"/>
        <color rgb="FFFFFF00"/>
      </font>
      <fill>
        <patternFill>
          <bgColor theme="4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3"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H6" t="str">
            <v>C</v>
          </cell>
          <cell r="I6" t="str">
            <v>Escale</v>
          </cell>
          <cell r="J6" t="str">
            <v>ESCALE</v>
          </cell>
        </row>
        <row r="7"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H9" t="str">
            <v>E</v>
          </cell>
        </row>
        <row r="10"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147</v>
      </c>
      <c r="J17" s="15" t="s">
        <v>148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07" t="s">
        <v>89</v>
      </c>
      <c r="D18" s="107"/>
      <c r="E18" s="107"/>
      <c r="F18" s="107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75" priority="6">
      <formula>$G3="x"</formula>
    </cfRule>
  </conditionalFormatting>
  <conditionalFormatting sqref="J48">
    <cfRule type="expression" dxfId="174" priority="3">
      <formula>$G48="x"</formula>
    </cfRule>
  </conditionalFormatting>
  <conditionalFormatting sqref="M3:T30">
    <cfRule type="expression" dxfId="173" priority="9" stopIfTrue="1">
      <formula>$L3=1</formula>
    </cfRule>
  </conditionalFormatting>
  <conditionalFormatting sqref="P48">
    <cfRule type="expression" dxfId="172" priority="1">
      <formula>$G48="x"</formula>
    </cfRule>
    <cfRule type="expression" dxfId="171" priority="2" stopIfTrue="1">
      <formula>$L48=1</formula>
    </cfRule>
  </conditionalFormatting>
  <conditionalFormatting sqref="S48">
    <cfRule type="expression" dxfId="170" priority="4">
      <formula>$G48="x"</formula>
    </cfRule>
    <cfRule type="expression" dxfId="169" priority="5" stopIfTrue="1">
      <formula>$L48=1</formula>
    </cfRule>
  </conditionalFormatting>
  <conditionalFormatting sqref="U3:AA30">
    <cfRule type="expression" dxfId="168" priority="8">
      <formula>$G3="X"</formula>
    </cfRule>
  </conditionalFormatting>
  <conditionalFormatting sqref="AC3:AI30">
    <cfRule type="expression" dxfId="167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1000-B233-4DBF-A3CC-6291FEEADF87}">
  <sheetPr>
    <pageSetUpPr fitToPage="1"/>
  </sheetPr>
  <dimension ref="A1:AG70"/>
  <sheetViews>
    <sheetView tabSelected="1"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138</v>
      </c>
      <c r="E2" s="140"/>
      <c r="F2" s="140"/>
      <c r="G2" s="140"/>
      <c r="H2" s="140"/>
      <c r="I2" s="141"/>
      <c r="J2" s="47"/>
      <c r="K2" s="139" t="s">
        <v>185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186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37" t="s">
        <v>156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57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29" t="s">
        <v>157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54</v>
      </c>
      <c r="S10" s="63">
        <f t="shared" ref="S10:S13" si="0">IF(R10="","",RANK(R10,$R$9:$R$13,0))</f>
        <v>3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158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51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29" t="s">
        <v>162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60</v>
      </c>
      <c r="S12" s="63">
        <f t="shared" si="0"/>
        <v>1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60</v>
      </c>
      <c r="E13" s="131" t="s">
        <v>160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>
        <v>48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Vincent Demougeot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18</v>
      </c>
      <c r="L17" s="72">
        <v>21</v>
      </c>
      <c r="M17" s="71" t="str">
        <f>IF(OR(K17="",L17=""),"",IF(L17&gt;K17,"V",IF(K17=L17,"","P")))</f>
        <v>V</v>
      </c>
      <c r="N17" s="125">
        <v>4</v>
      </c>
      <c r="O17" s="128" t="str">
        <f>VLOOKUP(N17,$B$9:$J$13,4,FALSE)</f>
        <v>Nathan Hémond</v>
      </c>
      <c r="P17" s="118"/>
      <c r="Q17" s="118"/>
      <c r="R17" s="118"/>
      <c r="S17" s="119"/>
      <c r="U17" s="117">
        <f>IF(OR(K17="",L17=""),"",(COUNTIF(J17:J19,"V")*3)+(COUNTIF(J17:J19,"P")*1)+(COUNTIF(J17:J19,"VS")*1))</f>
        <v>4</v>
      </c>
      <c r="V17" s="117">
        <f>IF(OR(K17="",L17=""),"",(COUNTIF(M17:M19,"V")*3)+(COUNTIF(M17:M19,"P")*1)+(COUNTIF(M17:M19,"VS")*1))</f>
        <v>5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22</v>
      </c>
      <c r="L18" s="72">
        <v>20</v>
      </c>
      <c r="M18" s="71" t="str">
        <f>IF(OR(K18="",L18=""),"",IF(L18&gt;K18,"V",IF(K18=L18,"","P")))</f>
        <v>P</v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M-PROULX</v>
      </c>
      <c r="F19" s="120"/>
      <c r="G19" s="120"/>
      <c r="H19" s="120"/>
      <c r="I19" s="120"/>
      <c r="J19" s="71" t="str">
        <f>IF(OR(K19="",L19=""),"",IF(K19&gt;L19,"VS","PS"))</f>
        <v>PS</v>
      </c>
      <c r="K19" s="72">
        <v>9</v>
      </c>
      <c r="L19" s="72">
        <v>11</v>
      </c>
      <c r="M19" s="71" t="str">
        <f>IF(OR(K19="",L19=""),"",IF(L19&gt;K19,"VS","PS"))</f>
        <v>VS</v>
      </c>
      <c r="N19" s="127"/>
      <c r="O19" s="120" t="str">
        <f>IF(VLOOKUP(N17,$B$9:$D$13,3,FALSE)="","",VLOOKUP((VLOOKUP(N17,$B$9:$D$13,3,FALSE)),[1]Lég!$H$3:$J$30,3,FALSE))</f>
        <v>STE-MARIE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Calvin Dea Lance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11</v>
      </c>
      <c r="M21" s="71" t="str">
        <f>IF(OR(K21="",L21=""),"",IF(L21&gt;K21,"V",IF(K21=L21,"","P")))</f>
        <v>P</v>
      </c>
      <c r="N21" s="125">
        <v>5</v>
      </c>
      <c r="O21" s="118" t="str">
        <f>VLOOKUP(N21,$B$9:$J$13,4,FALSE)</f>
        <v>Luka Demers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8</v>
      </c>
      <c r="M22" s="71" t="str">
        <f>IF(OR(K22="",L22=""),"",IF(L22&gt;K22,"V",IF(K22=L22,"","P")))</f>
        <v>P</v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M-PROULX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IF(VLOOKUP(N21,$B$9:$D$13,3,FALSE)="","",VLOOKUP((VLOOKUP(N21,$B$9:$D$13,3,FALSE)),[1]Lég!$H$3:$J$30,3,FALSE))</f>
        <v>LE BOISÉ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Raphael Allaire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24</v>
      </c>
      <c r="L25" s="72">
        <v>22</v>
      </c>
      <c r="M25" s="71" t="str">
        <f>IF(OR(K25="",L25=""),"",IF(L25&gt;K25,"V",IF(K25=L25,"","P")))</f>
        <v>P</v>
      </c>
      <c r="N25" s="125">
        <v>4</v>
      </c>
      <c r="O25" s="118" t="str">
        <f>VLOOKUP(N25,$B$9:$J$13,4,FALSE)</f>
        <v>Nathan Hémond</v>
      </c>
      <c r="P25" s="118"/>
      <c r="Q25" s="118"/>
      <c r="R25" s="118"/>
      <c r="S25" s="119"/>
      <c r="U25" s="117">
        <f>IF(OR(K25="",L25=""),"",(COUNTIF(J25:J27,"V")*3)+(COUNTIF(J25:J27,"P")*1)+(COUNTIF(J25:J27,"VS")*1))</f>
        <v>4</v>
      </c>
      <c r="V25" s="117">
        <f>IF(OR(K25="",L25=""),"",(COUNTIF(M25:M27,"V")*3)+(COUNTIF(M25:M27,"P")*1)+(COUNTIF(M25:M27,"VS")*1))</f>
        <v>5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P</v>
      </c>
      <c r="K26" s="72">
        <v>18</v>
      </c>
      <c r="L26" s="72">
        <v>21</v>
      </c>
      <c r="M26" s="71" t="str">
        <f>IF(OR(K26="",L26=""),"",IF(L26&gt;K26,"V",IF(K26=L26,"","P")))</f>
        <v>V</v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STE-MARIE</v>
      </c>
      <c r="F27" s="120"/>
      <c r="G27" s="120"/>
      <c r="H27" s="120"/>
      <c r="I27" s="120"/>
      <c r="J27" s="71" t="str">
        <f>IF(OR(K27="",L27=""),"",IF(K27&gt;L27,"VS","PS"))</f>
        <v>PS</v>
      </c>
      <c r="K27" s="72">
        <v>5</v>
      </c>
      <c r="L27" s="72">
        <v>11</v>
      </c>
      <c r="M27" s="71" t="str">
        <f>IF(OR(K27="",L27=""),"",IF(L27&gt;K27,"VS","PS"))</f>
        <v>VS</v>
      </c>
      <c r="N27" s="127"/>
      <c r="O27" s="120" t="str">
        <f>IF(VLOOKUP(N25,$B$9:$D$13,3,FALSE)="","",VLOOKUP((VLOOKUP(N25,$B$9:$D$13,3,FALSE)),[1]Lég!$H$3:$J$30,3,FALSE))</f>
        <v>STE-MARIE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Vincent Demougeot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9</v>
      </c>
      <c r="M29" s="71" t="str">
        <f>IF(OR(K29="",L29=""),"",IF(L29&gt;K29,"V",IF(K29=L29,"","P")))</f>
        <v>P</v>
      </c>
      <c r="N29" s="125">
        <v>5</v>
      </c>
      <c r="O29" s="118" t="str">
        <f>VLOOKUP(N29,$B$9:$J$13,4,FALSE)</f>
        <v>Luka Demers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16</v>
      </c>
      <c r="M30" s="71" t="str">
        <f>IF(OR(K30="",L30=""),"",IF(L30&gt;K30,"V",IF(K30=L30,"","P")))</f>
        <v>P</v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M-PROULX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IF(VLOOKUP(N29,$B$9:$D$13,3,FALSE)="","",VLOOKUP((VLOOKUP(N29,$B$9:$D$13,3,FALSE)),[1]Lég!$H$3:$J$30,3,FALSE))</f>
        <v>LE BOISÉ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Raphael Allaire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19</v>
      </c>
      <c r="M33" s="71" t="str">
        <f>IF(OR(K33="",L33=""),"",IF(L33&gt;K33,"V",IF(K33=L33,"","P")))</f>
        <v>P</v>
      </c>
      <c r="N33" s="125">
        <v>3</v>
      </c>
      <c r="O33" s="118" t="str">
        <f>VLOOKUP(N33,$B$9:$J$13,4,FALSE)</f>
        <v>Calvin Dea Lance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26</v>
      </c>
      <c r="L34" s="72">
        <v>24</v>
      </c>
      <c r="M34" s="71" t="str">
        <f>IF(OR(K34="",L34=""),"",IF(L34&gt;K34,"V",IF(K34=L34,"","P")))</f>
        <v>P</v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STE-MARIE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IF(VLOOKUP(N33,$B$9:$D$13,3,FALSE)="","",VLOOKUP((VLOOKUP(N33,$B$9:$D$13,3,FALSE)),[1]Lég!$H$3:$J$30,3,FALSE))</f>
        <v>M-PROULX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Nathan Hémond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11</v>
      </c>
      <c r="M37" s="71" t="str">
        <f>IF(OR(K37="",L37=""),"",IF(L37&gt;K37,"V",IF(K37=L37,"","P")))</f>
        <v>P</v>
      </c>
      <c r="N37" s="125">
        <v>5</v>
      </c>
      <c r="O37" s="118" t="str">
        <f>VLOOKUP(N37,$B$9:$J$13,4,FALSE)</f>
        <v>Luka Demers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14</v>
      </c>
      <c r="M38" s="71" t="str">
        <f>IF(OR(K38="",L38=""),"",IF(L38&gt;K38,"V",IF(K38=L38,"","P")))</f>
        <v>P</v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STE-MARIE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IF(VLOOKUP(N37,$B$9:$D$13,3,FALSE)="","",VLOOKUP((VLOOKUP(N37,$B$9:$D$13,3,FALSE)),[1]Lég!$H$3:$J$30,3,FALSE))</f>
        <v>LE BOISÉ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Vincent Demougeot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22</v>
      </c>
      <c r="L41" s="72">
        <v>20</v>
      </c>
      <c r="M41" s="71" t="str">
        <f>IF(OR(K41="",L41=""),"",IF(L41&gt;K41,"V",IF(K41=L41,"","P")))</f>
        <v>P</v>
      </c>
      <c r="N41" s="125">
        <v>3</v>
      </c>
      <c r="O41" s="118" t="str">
        <f>VLOOKUP(N41,$B$9:$J$13,4,FALSE)</f>
        <v>Calvin Dea Lance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10</v>
      </c>
      <c r="M42" s="71" t="str">
        <f>IF(OR(K42="",L42=""),"",IF(L42&gt;K42,"V",IF(K42=L42,"","P")))</f>
        <v>P</v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M-PROULX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IF(VLOOKUP(N41,$B$9:$D$13,3,FALSE)="","",VLOOKUP((VLOOKUP(N41,$B$9:$D$13,3,FALSE)),[1]Lég!$H$3:$J$30,3,FALSE))</f>
        <v>M-PROULX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Raphael Allaire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5</v>
      </c>
      <c r="M45" s="71" t="str">
        <f>IF(OR(K45="",L45=""),"",IF(L45&gt;K45,"V",IF(K45=L45,"","P")))</f>
        <v>P</v>
      </c>
      <c r="N45" s="125">
        <v>5</v>
      </c>
      <c r="O45" s="118" t="str">
        <f>VLOOKUP(N45,$B$9:$J$13,4,FALSE)</f>
        <v>Luka Demers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11</v>
      </c>
      <c r="M46" s="71" t="str">
        <f>IF(OR(K46="",L46=""),"",IF(L46&gt;K46,"V",IF(K46=L46,"","P")))</f>
        <v>P</v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STE-MARIE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IF(VLOOKUP(N45,$B$9:$D$13,3,FALSE)="","",VLOOKUP((VLOOKUP(N45,$B$9:$D$13,3,FALSE)),[1]Lég!$H$3:$J$30,3,FALSE))</f>
        <v>LE BOISÉ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Calvin Dea Lance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10</v>
      </c>
      <c r="L49" s="72">
        <v>21</v>
      </c>
      <c r="M49" s="71" t="str">
        <f>IF(OR(K49="",L49=""),"",IF(L49&gt;K49,"V",IF(K49=L49,"","P")))</f>
        <v>V</v>
      </c>
      <c r="N49" s="125">
        <v>4</v>
      </c>
      <c r="O49" s="118" t="str">
        <f>VLOOKUP(N49,$B$9:$J$13,4,FALSE)</f>
        <v>Nathan Hémond</v>
      </c>
      <c r="P49" s="118"/>
      <c r="Q49" s="118"/>
      <c r="R49" s="118"/>
      <c r="S49" s="119"/>
      <c r="U49" s="117">
        <f>IF(OR(K49="",L49=""),"",(COUNTIF(J49:J51,"V")*3)+(COUNTIF(J49:J51,"P")*1)+(COUNTIF(J49:J51,"VS")*1))</f>
        <v>2</v>
      </c>
      <c r="V49" s="117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P</v>
      </c>
      <c r="K50" s="72">
        <v>20</v>
      </c>
      <c r="L50" s="72">
        <v>22</v>
      </c>
      <c r="M50" s="71" t="str">
        <f>IF(OR(K50="",L50=""),"",IF(L50&gt;K50,"V",IF(K50=L50,"","P")))</f>
        <v>V</v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M-PROULX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IF(VLOOKUP(N49,$B$9:$D$13,3,FALSE)="","",VLOOKUP((VLOOKUP(N49,$B$9:$D$13,3,FALSE)),[1]Lég!$H$3:$J$30,3,FALSE))</f>
        <v>STE-MARIE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Raphael Allaire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17</v>
      </c>
      <c r="M53" s="71" t="str">
        <f>IF(OR(K53="",L53=""),"",IF(L53&gt;K53,"V",IF(K53=L53,"","P")))</f>
        <v>P</v>
      </c>
      <c r="N53" s="125">
        <v>2</v>
      </c>
      <c r="O53" s="118" t="str">
        <f>VLOOKUP(N53,$B$9:$J$13,4,FALSE)</f>
        <v>Vincent Demougeot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17</v>
      </c>
      <c r="M54" s="71" t="str">
        <f>IF(OR(K54="",L54=""),"",IF(L54&gt;K54,"V",IF(K54=L54,"","P")))</f>
        <v>P</v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STE-MARIE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IF(VLOOKUP(N53,$B$9:$D$13,3,FALSE)="","",VLOOKUP((VLOOKUP(N53,$B$9:$D$13,3,FALSE)),[1]Lég!$H$3:$J$30,3,FALSE))</f>
        <v>M-PROULX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66" priority="8">
      <formula>B2=VLOOKUP("X2",$A$9:$J$13,5,FALSE)</formula>
    </cfRule>
  </conditionalFormatting>
  <conditionalFormatting sqref="B5:F6">
    <cfRule type="expression" dxfId="165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4" priority="6">
      <formula>B1=VLOOKUP("X4",$A$9:$J$13,5,FALSE)</formula>
    </cfRule>
    <cfRule type="expression" dxfId="163" priority="7">
      <formula>B1=VLOOKUP("X3",$A$9:$J$13,5,FALSE)</formula>
    </cfRule>
    <cfRule type="expression" dxfId="162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61" priority="5">
      <formula>B1=VLOOKUP("X5",$A$9:$J$13,5,FALSE)</formula>
    </cfRule>
  </conditionalFormatting>
  <conditionalFormatting sqref="B1:S4">
    <cfRule type="expression" dxfId="160" priority="9">
      <formula>B1=VLOOKUP("X1",$A$9:$J$12,5,FALSE)</formula>
    </cfRule>
  </conditionalFormatting>
  <conditionalFormatting sqref="B4:S7">
    <cfRule type="expression" dxfId="159" priority="2">
      <formula>B4=VLOOKUP("X2",$A$9:$J$13,5,FALSE)</formula>
    </cfRule>
    <cfRule type="expression" dxfId="158" priority="3">
      <formula>B4=VLOOKUP("X3",$A$9:$J$13,5,FALSE)</formula>
    </cfRule>
    <cfRule type="expression" dxfId="157" priority="4">
      <formula>B4=VLOOKUP("X4",$A$9:$J$13,5,FALSE)</formula>
    </cfRule>
  </conditionalFormatting>
  <conditionalFormatting sqref="E8:Q8">
    <cfRule type="expression" dxfId="156" priority="10">
      <formula>E8=VLOOKUP("X2",$A$9:$J$13,5,FALSE)</formula>
    </cfRule>
    <cfRule type="expression" dxfId="155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54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7694-CAE0-4FE8-BC7B-A6F8EA980671}">
  <sheetPr>
    <pageSetUpPr fitToPage="1"/>
  </sheetPr>
  <dimension ref="A1:AG70"/>
  <sheetViews>
    <sheetView topLeftCell="A2"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IF(ISNA(VLOOKUP("X",Lég!$G:$H,2,FALSE)),"",VLOOKUP("X",Lég!$G:$H,2,FALSE))</f>
        <v/>
      </c>
      <c r="C2" s="46"/>
      <c r="D2" s="139" t="s">
        <v>139</v>
      </c>
      <c r="E2" s="140"/>
      <c r="F2" s="140"/>
      <c r="G2" s="140"/>
      <c r="H2" s="140"/>
      <c r="I2" s="141"/>
      <c r="J2" s="47"/>
      <c r="K2" s="139" t="s">
        <v>185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187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142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37" t="s">
        <v>161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48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</v>
      </c>
      <c r="E10" s="129" t="s">
        <v>159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39</v>
      </c>
      <c r="S10" s="63">
        <f t="shared" ref="S10:S13" si="0">IF(R10="","",RANK(R10,$R$9:$R$13,0))</f>
        <v>5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29" t="s">
        <v>165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51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</v>
      </c>
      <c r="E12" s="129" t="s">
        <v>163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42</v>
      </c>
      <c r="S12" s="63">
        <f t="shared" si="0"/>
        <v>4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1" t="s">
        <v>164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>
        <v>45</v>
      </c>
      <c r="S13" s="69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Alexis St-Pierre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7</v>
      </c>
      <c r="L17" s="72">
        <v>21</v>
      </c>
      <c r="M17" s="71" t="str">
        <f>IF(OR(K17="",L17=""),"",IF(L17&gt;K17,"V",IF(K17=L17,"","P")))</f>
        <v>V</v>
      </c>
      <c r="N17" s="125">
        <v>4</v>
      </c>
      <c r="O17" s="128" t="str">
        <f>VLOOKUP(N17,$B$9:$J$13,4,FALSE)</f>
        <v>Colllin Vigneault</v>
      </c>
      <c r="P17" s="118"/>
      <c r="Q17" s="118"/>
      <c r="R17" s="118"/>
      <c r="S17" s="119"/>
      <c r="U17" s="117">
        <f>IF(OR(K17="",L17=""),"",(COUNTIF(J17:J19,"V")*3)+(COUNTIF(J17:J19,"P")*1)+(COUNTIF(J17:J19,"VS")*1))</f>
        <v>2</v>
      </c>
      <c r="V17" s="117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P</v>
      </c>
      <c r="K18" s="72">
        <v>10</v>
      </c>
      <c r="L18" s="72">
        <v>21</v>
      </c>
      <c r="M18" s="71" t="str">
        <f>IF(OR(K18="",L18=""),"",IF(L18&gt;K18,"V",IF(K18=L18,"","P")))</f>
        <v>V</v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MARIE-RIVIER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MARIE-RIVIER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Nicolas Martel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12</v>
      </c>
      <c r="M21" s="71" t="str">
        <f>IF(OR(K21="",L21=""),"",IF(L21&gt;K21,"V",IF(K21=L21,"","P")))</f>
        <v>P</v>
      </c>
      <c r="N21" s="125">
        <v>5</v>
      </c>
      <c r="O21" s="118" t="str">
        <f>VLOOKUP(N21,$B$9:$J$13,4,FALSE)</f>
        <v>Jayden Caron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16</v>
      </c>
      <c r="M22" s="71" t="str">
        <f>IF(OR(K22="",L22=""),"",IF(L22&gt;K22,"V",IF(K22=L22,"","P")))</f>
        <v>P</v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LE BOISÉ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LA SAMARE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Shawn Veilleux</v>
      </c>
      <c r="F25" s="118"/>
      <c r="G25" s="118"/>
      <c r="H25" s="118"/>
      <c r="I25" s="119"/>
      <c r="J25" s="71" t="str">
        <f>IF(OR(K25="",L25=""),"",IF(K25&gt;L25,"V",IF(K25=L25,"","P")))</f>
        <v>P</v>
      </c>
      <c r="K25" s="72">
        <v>20</v>
      </c>
      <c r="L25" s="72">
        <v>22</v>
      </c>
      <c r="M25" s="71" t="str">
        <f>IF(OR(K25="",L25=""),"",IF(L25&gt;K25,"V",IF(K25=L25,"","P")))</f>
        <v>V</v>
      </c>
      <c r="N25" s="125">
        <v>4</v>
      </c>
      <c r="O25" s="118" t="str">
        <f>VLOOKUP(N25,$B$9:$J$13,4,FALSE)</f>
        <v>Colllin Vigneault</v>
      </c>
      <c r="P25" s="118"/>
      <c r="Q25" s="118"/>
      <c r="R25" s="118"/>
      <c r="S25" s="119"/>
      <c r="U25" s="117">
        <f>IF(OR(K25="",L25=""),"",(COUNTIF(J25:J27,"V")*3)+(COUNTIF(J25:J27,"P")*1)+(COUNTIF(J25:J27,"VS")*1))</f>
        <v>5</v>
      </c>
      <c r="V25" s="117">
        <f>IF(OR(K25="",L25=""),"",(COUNTIF(M25:M27,"V")*3)+(COUNTIF(M25:M27,"P")*1)+(COUNTIF(M25:M27,"VS")*1))</f>
        <v>4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7</v>
      </c>
      <c r="M26" s="71" t="str">
        <f>IF(OR(K26="",L26=""),"",IF(L26&gt;K26,"V",IF(K26=L26,"","P")))</f>
        <v>P</v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M-PROULX</v>
      </c>
      <c r="F27" s="120"/>
      <c r="G27" s="120"/>
      <c r="H27" s="120"/>
      <c r="I27" s="120"/>
      <c r="J27" s="71" t="str">
        <f>IF(OR(K27="",L27=""),"",IF(K27&gt;L27,"VS","PS"))</f>
        <v>VS</v>
      </c>
      <c r="K27" s="72">
        <v>11</v>
      </c>
      <c r="L27" s="72">
        <v>4</v>
      </c>
      <c r="M27" s="71" t="str">
        <f>IF(OR(K27="",L27=""),"",IF(L27&gt;K27,"VS","PS"))</f>
        <v>PS</v>
      </c>
      <c r="N27" s="127"/>
      <c r="O27" s="120" t="str">
        <f>IF(VLOOKUP(N25,$B$9:$D$13,3,FALSE)="","",VLOOKUP((VLOOKUP(N25,$B$9:$D$13,3,FALSE)),Lég!$H$3:$J$30,3,FALSE))</f>
        <v>MARIE-RIVIER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Alexis St-Pierre</v>
      </c>
      <c r="F29" s="118"/>
      <c r="G29" s="118"/>
      <c r="H29" s="118"/>
      <c r="I29" s="119"/>
      <c r="J29" s="71" t="str">
        <f>IF(OR(K29="",L29=""),"",IF(K29&gt;L29,"V",IF(K29=L29,"","P")))</f>
        <v>P</v>
      </c>
      <c r="K29" s="72">
        <v>14</v>
      </c>
      <c r="L29" s="72">
        <v>21</v>
      </c>
      <c r="M29" s="71" t="str">
        <f>IF(OR(K29="",L29=""),"",IF(L29&gt;K29,"V",IF(K29=L29,"","P")))</f>
        <v>V</v>
      </c>
      <c r="N29" s="125">
        <v>5</v>
      </c>
      <c r="O29" s="118" t="str">
        <f>VLOOKUP(N29,$B$9:$J$13,4,FALSE)</f>
        <v>Jayden Caron</v>
      </c>
      <c r="P29" s="118"/>
      <c r="Q29" s="118"/>
      <c r="R29" s="118"/>
      <c r="S29" s="119"/>
      <c r="U29" s="117">
        <f>IF(OR(K29="",L29=""),"",(COUNTIF(J29:J31,"V")*3)+(COUNTIF(J29:J31,"P")*1)+(COUNTIF(J29:J31,"VS")*1))</f>
        <v>2</v>
      </c>
      <c r="V29" s="117">
        <f>IF(OR(K29="",L29=""),"",(COUNTIF(M29:M31,"V")*3)+(COUNTIF(M29:M31,"P")*1)+(COUNTIF(M29:M31,"VS")*1))</f>
        <v>6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P</v>
      </c>
      <c r="K30" s="72">
        <v>14</v>
      </c>
      <c r="L30" s="72">
        <v>21</v>
      </c>
      <c r="M30" s="71" t="str">
        <f>IF(OR(K30="",L30=""),"",IF(L30&gt;K30,"V",IF(K30=L30,"","P")))</f>
        <v>V</v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MARIE-RIVIER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LA SAMARE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Shawn Veilleux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16</v>
      </c>
      <c r="M33" s="71" t="str">
        <f>IF(OR(K33="",L33=""),"",IF(L33&gt;K33,"V",IF(K33=L33,"","P")))</f>
        <v>P</v>
      </c>
      <c r="N33" s="125">
        <v>3</v>
      </c>
      <c r="O33" s="118" t="str">
        <f>VLOOKUP(N33,$B$9:$J$13,4,FALSE)</f>
        <v>Nicolas Martel</v>
      </c>
      <c r="P33" s="118"/>
      <c r="Q33" s="118"/>
      <c r="R33" s="118"/>
      <c r="S33" s="119"/>
      <c r="U33" s="117">
        <f>IF(OR(K33="",L33=""),"",(COUNTIF(J33:J35,"V")*3)+(COUNTIF(J33:J35,"P")*1)+(COUNTIF(J33:J35,"VS")*1))</f>
        <v>4</v>
      </c>
      <c r="V33" s="117">
        <f>IF(OR(K33="",L33=""),"",(COUNTIF(M33:M35,"V")*3)+(COUNTIF(M33:M35,"P")*1)+(COUNTIF(M33:M35,"VS")*1))</f>
        <v>5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P</v>
      </c>
      <c r="K34" s="72">
        <v>20</v>
      </c>
      <c r="L34" s="72">
        <v>22</v>
      </c>
      <c r="M34" s="71" t="str">
        <f>IF(OR(K34="",L34=""),"",IF(L34&gt;K34,"V",IF(K34=L34,"","P")))</f>
        <v>V</v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M-PROULX</v>
      </c>
      <c r="F35" s="120"/>
      <c r="G35" s="120"/>
      <c r="H35" s="120"/>
      <c r="I35" s="120"/>
      <c r="J35" s="71" t="str">
        <f>IF(OR(K35="",L35=""),"",IF(K35&gt;L35,"VS","PS"))</f>
        <v>PS</v>
      </c>
      <c r="K35" s="72">
        <v>0</v>
      </c>
      <c r="L35" s="72">
        <v>11</v>
      </c>
      <c r="M35" s="71" t="str">
        <f>IF(OR(K35="",L35=""),"",IF(L35&gt;K35,"VS","PS"))</f>
        <v>VS</v>
      </c>
      <c r="N35" s="127"/>
      <c r="O35" s="120" t="str">
        <f>IF(VLOOKUP(N33,$B$9:$D$13,3,FALSE)="","",VLOOKUP((VLOOKUP(N33,$B$9:$D$13,3,FALSE)),Lég!$H$3:$J$30,3,FALSE))</f>
        <v>LE BOISÉ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Colllin Vigneault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22</v>
      </c>
      <c r="L37" s="72">
        <v>24</v>
      </c>
      <c r="M37" s="71" t="str">
        <f>IF(OR(K37="",L37=""),"",IF(L37&gt;K37,"V",IF(K37=L37,"","P")))</f>
        <v>V</v>
      </c>
      <c r="N37" s="125">
        <v>5</v>
      </c>
      <c r="O37" s="118" t="str">
        <f>VLOOKUP(N37,$B$9:$J$13,4,FALSE)</f>
        <v>Jayden Caron</v>
      </c>
      <c r="P37" s="118"/>
      <c r="Q37" s="118"/>
      <c r="R37" s="118"/>
      <c r="S37" s="119"/>
      <c r="U37" s="117">
        <f>IF(OR(K37="",L37=""),"",(COUNTIF(J37:J39,"V")*3)+(COUNTIF(J37:J39,"P")*1)+(COUNTIF(J37:J39,"VS")*1))</f>
        <v>2</v>
      </c>
      <c r="V37" s="117">
        <f>IF(OR(K37="",L37=""),"",(COUNTIF(M37:M39,"V")*3)+(COUNTIF(M37:M39,"P")*1)+(COUNTIF(M37:M39,"VS")*1))</f>
        <v>6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P</v>
      </c>
      <c r="K38" s="72">
        <v>12</v>
      </c>
      <c r="L38" s="72">
        <v>21</v>
      </c>
      <c r="M38" s="71" t="str">
        <f>IF(OR(K38="",L38=""),"",IF(L38&gt;K38,"V",IF(K38=L38,"","P")))</f>
        <v>V</v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MARIE-RIVIER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IF(VLOOKUP(N37,$B$9:$D$13,3,FALSE)="","",VLOOKUP((VLOOKUP(N37,$B$9:$D$13,3,FALSE)),Lég!$H$3:$J$30,3,FALSE))</f>
        <v>LA SAMARE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Alexis St-Pierre</v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15</v>
      </c>
      <c r="L41" s="72">
        <v>21</v>
      </c>
      <c r="M41" s="71" t="str">
        <f>IF(OR(K41="",L41=""),"",IF(L41&gt;K41,"V",IF(K41=L41,"","P")))</f>
        <v>V</v>
      </c>
      <c r="N41" s="125">
        <v>3</v>
      </c>
      <c r="O41" s="118" t="str">
        <f>VLOOKUP(N41,$B$9:$J$13,4,FALSE)</f>
        <v>Nicolas Martel</v>
      </c>
      <c r="P41" s="118"/>
      <c r="Q41" s="118"/>
      <c r="R41" s="118"/>
      <c r="S41" s="119"/>
      <c r="U41" s="117">
        <f>IF(OR(K41="",L41=""),"",(COUNTIF(J41:J43,"V")*3)+(COUNTIF(J41:J43,"P")*1)+(COUNTIF(J41:J43,"VS")*1))</f>
        <v>2</v>
      </c>
      <c r="V41" s="117">
        <f>IF(OR(K41="",L41=""),"",(COUNTIF(M41:M43,"V")*3)+(COUNTIF(M41:M43,"P")*1)+(COUNTIF(M41:M43,"VS")*1))</f>
        <v>6</v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P</v>
      </c>
      <c r="K42" s="72">
        <v>11</v>
      </c>
      <c r="L42" s="72">
        <v>21</v>
      </c>
      <c r="M42" s="71" t="str">
        <f>IF(OR(K42="",L42=""),"",IF(L42&gt;K42,"V",IF(K42=L42,"","P")))</f>
        <v>V</v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MARIE-RIVIER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LE BOISÉ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Shawn Veilleux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11</v>
      </c>
      <c r="M45" s="71" t="str">
        <f>IF(OR(K45="",L45=""),"",IF(L45&gt;K45,"V",IF(K45=L45,"","P")))</f>
        <v>P</v>
      </c>
      <c r="N45" s="125">
        <v>5</v>
      </c>
      <c r="O45" s="118" t="str">
        <f>VLOOKUP(N45,$B$9:$J$13,4,FALSE)</f>
        <v>Jayden Caron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9</v>
      </c>
      <c r="M46" s="71" t="str">
        <f>IF(OR(K46="",L46=""),"",IF(L46&gt;K46,"V",IF(K46=L46,"","P")))</f>
        <v>P</v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M-PROULX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LA SAMARE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Nicolas Martel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18</v>
      </c>
      <c r="M49" s="71" t="str">
        <f>IF(OR(K49="",L49=""),"",IF(L49&gt;K49,"V",IF(K49=L49,"","P")))</f>
        <v>P</v>
      </c>
      <c r="N49" s="125">
        <v>4</v>
      </c>
      <c r="O49" s="118" t="str">
        <f>VLOOKUP(N49,$B$9:$J$13,4,FALSE)</f>
        <v>Colllin Vigneault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10</v>
      </c>
      <c r="M50" s="71" t="str">
        <f>IF(OR(K50="",L50=""),"",IF(L50&gt;K50,"V",IF(K50=L50,"","P")))</f>
        <v>P</v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LE BOISÉ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MARIE-RIVIER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Shawn Veilleux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6</v>
      </c>
      <c r="M53" s="71" t="str">
        <f>IF(OR(K53="",L53=""),"",IF(L53&gt;K53,"V",IF(K53=L53,"","P")))</f>
        <v>P</v>
      </c>
      <c r="N53" s="125">
        <v>2</v>
      </c>
      <c r="O53" s="118" t="str">
        <f>VLOOKUP(N53,$B$9:$J$13,4,FALSE)</f>
        <v>Alexis St-Pierre</v>
      </c>
      <c r="P53" s="118"/>
      <c r="Q53" s="118"/>
      <c r="R53" s="118"/>
      <c r="S53" s="119"/>
      <c r="U53" s="117">
        <f>IF(OR(K53="",L53=""),"",(COUNTIF(J53:J55,"V")*3)+(COUNTIF(J53:J55,"P")*1)+(COUNTIF(J53:J55,"VS")*1))</f>
        <v>6</v>
      </c>
      <c r="V53" s="117">
        <f>IF(OR(K53="",L53=""),"",(COUNTIF(M53:M55,"V")*3)+(COUNTIF(M53:M55,"P")*1)+(COUNTIF(M53:M55,"VS")*1))</f>
        <v>2</v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13</v>
      </c>
      <c r="M54" s="71" t="str">
        <f>IF(OR(K54="",L54=""),"",IF(L54&gt;K54,"V",IF(K54=L54,"","P")))</f>
        <v>P</v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M-PROULX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MARIE-RIVIER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53" priority="13">
      <formula>B2=VLOOKUP("X2",$A$9:$J$13,5,FALSE)</formula>
    </cfRule>
  </conditionalFormatting>
  <conditionalFormatting sqref="B5:F6">
    <cfRule type="expression" dxfId="152" priority="6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51" priority="11">
      <formula>B1=VLOOKUP("X4",$A$9:$J$13,5,FALSE)</formula>
    </cfRule>
    <cfRule type="expression" dxfId="150" priority="12">
      <formula>B1=VLOOKUP("X3",$A$9:$J$13,5,FALSE)</formula>
    </cfRule>
    <cfRule type="expression" dxfId="149" priority="17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48" priority="10">
      <formula>B1=VLOOKUP("X5",$A$9:$J$13,5,FALSE)</formula>
    </cfRule>
  </conditionalFormatting>
  <conditionalFormatting sqref="B1:S4">
    <cfRule type="expression" dxfId="147" priority="14">
      <formula>B1=VLOOKUP("X1",$A$9:$J$12,5,FALSE)</formula>
    </cfRule>
  </conditionalFormatting>
  <conditionalFormatting sqref="B4:S7">
    <cfRule type="expression" dxfId="146" priority="7">
      <formula>B4=VLOOKUP("X2",$A$9:$J$13,5,FALSE)</formula>
    </cfRule>
    <cfRule type="expression" dxfId="145" priority="8">
      <formula>B4=VLOOKUP("X3",$A$9:$J$13,5,FALSE)</formula>
    </cfRule>
    <cfRule type="expression" dxfId="144" priority="9">
      <formula>B4=VLOOKUP("X4",$A$9:$J$13,5,FALSE)</formula>
    </cfRule>
  </conditionalFormatting>
  <conditionalFormatting sqref="B19:S20 B23:S24 B27:S28 B31:S32 B35:S36 B39:S40 B43:S44 B47:S48 B51:S52 B55:S1048576">
    <cfRule type="expression" dxfId="143" priority="1">
      <formula>B19=VLOOKUP("X5",$A$9:$J$13,5,FALSE)</formula>
    </cfRule>
    <cfRule type="expression" dxfId="142" priority="2">
      <formula>B19=VLOOKUP("X4",$A$9:$J$13,5,FALSE)</formula>
    </cfRule>
    <cfRule type="expression" dxfId="141" priority="3">
      <formula>B19=VLOOKUP("X3",$A$9:$J$13,5,FALSE)</formula>
    </cfRule>
    <cfRule type="expression" dxfId="140" priority="4">
      <formula>B19=VLOOKUP("X2",$A$9:$J$13,5,FALSE)</formula>
    </cfRule>
    <cfRule type="expression" dxfId="139" priority="5">
      <formula>B19=VLOOKUP("X1",$A$9:$J$12,5,FALSE)</formula>
    </cfRule>
  </conditionalFormatting>
  <conditionalFormatting sqref="E8:Q8">
    <cfRule type="expression" dxfId="138" priority="15">
      <formula>E8=VLOOKUP("X2",$A$9:$J$13,5,FALSE)</formula>
    </cfRule>
    <cfRule type="expression" dxfId="137" priority="16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36" priority="18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F75A-A4BD-4737-A08F-AD4496026D31}">
  <sheetPr>
    <pageSetUpPr fitToPage="1"/>
  </sheetPr>
  <dimension ref="A1:AG70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140</v>
      </c>
      <c r="E2" s="140"/>
      <c r="F2" s="140"/>
      <c r="G2" s="140"/>
      <c r="H2" s="140"/>
      <c r="I2" s="141"/>
      <c r="J2" s="47"/>
      <c r="K2" s="139" t="s">
        <v>185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188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151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37" t="s">
        <v>169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40</v>
      </c>
      <c r="S9" s="63">
        <f>IF(R9="","",RANK(R9,$R$9:$R$13,0))</f>
        <v>2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29" t="s">
        <v>166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42</v>
      </c>
      <c r="S10" s="63">
        <f t="shared" ref="S10:S13" si="0">IF(R10="","",RANK(R10,$R$9:$R$13,0))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167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36</v>
      </c>
      <c r="S11" s="63">
        <f t="shared" si="0"/>
        <v>4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55</v>
      </c>
      <c r="E12" s="129" t="s">
        <v>170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38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1" t="s">
        <v>168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>
        <v>34</v>
      </c>
      <c r="S13" s="69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Alexandre Marchand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5</v>
      </c>
      <c r="M17" s="71" t="str">
        <f>IF(OR(K17="",L17=""),"",IF(L17&gt;K17,"V",IF(K17=L17,"","P")))</f>
        <v>P</v>
      </c>
      <c r="N17" s="125">
        <v>4</v>
      </c>
      <c r="O17" s="128" t="str">
        <f>VLOOKUP(N17,$B$9:$J$13,4,FALSE)</f>
        <v>Jayden Provencher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</v>
      </c>
      <c r="M18" s="71" t="str">
        <f>IF(OR(K18="",L18=""),"",IF(L18&gt;K18,"V",IF(K18=L18,"","P")))</f>
        <v>P</v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STE-MARIE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JEANNE-MANCE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Jeremy Gauthier</v>
      </c>
      <c r="F21" s="118"/>
      <c r="G21" s="118"/>
      <c r="H21" s="118"/>
      <c r="I21" s="119"/>
      <c r="J21" s="71" t="str">
        <f>IF(OR(K21="",L21=""),"",IF(K21&gt;L21,"V",IF(K21=L21,"","P")))</f>
        <v>P</v>
      </c>
      <c r="K21" s="72">
        <v>21</v>
      </c>
      <c r="L21" s="72">
        <v>23</v>
      </c>
      <c r="M21" s="71" t="str">
        <f>IF(OR(K21="",L21=""),"",IF(L21&gt;K21,"V",IF(K21=L21,"","P")))</f>
        <v>V</v>
      </c>
      <c r="N21" s="125">
        <v>5</v>
      </c>
      <c r="O21" s="118" t="str">
        <f>VLOOKUP(N21,$B$9:$J$13,4,FALSE)</f>
        <v>Logan Michaud</v>
      </c>
      <c r="P21" s="118"/>
      <c r="Q21" s="118"/>
      <c r="R21" s="118"/>
      <c r="S21" s="119"/>
      <c r="U21" s="117">
        <f>IF(OR(K21="",L21=""),"",(COUNTIF(J21:J23,"V")*3)+(COUNTIF(J21:J23,"P")*1)+(COUNTIF(J21:J23,"VS")*1))</f>
        <v>5</v>
      </c>
      <c r="V21" s="117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8</v>
      </c>
      <c r="M22" s="71" t="str">
        <f>IF(OR(K22="",L22=""),"",IF(L22&gt;K22,"V",IF(K22=L22,"","P")))</f>
        <v>P</v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M-PROULX</v>
      </c>
      <c r="F23" s="120"/>
      <c r="G23" s="120"/>
      <c r="H23" s="120"/>
      <c r="I23" s="120"/>
      <c r="J23" s="71" t="str">
        <f>IF(OR(K23="",L23=""),"",IF(K23&gt;L23,"VS","PS"))</f>
        <v>VS</v>
      </c>
      <c r="K23" s="72">
        <v>11</v>
      </c>
      <c r="L23" s="72">
        <v>2</v>
      </c>
      <c r="M23" s="71" t="str">
        <f>IF(OR(K23="",L23=""),"",IF(L23&gt;K23,"VS","PS"))</f>
        <v>PS</v>
      </c>
      <c r="N23" s="127"/>
      <c r="O23" s="120" t="str">
        <f>IF(VLOOKUP(N21,$B$9:$D$13,3,FALSE)="","",VLOOKUP((VLOOKUP(N21,$B$9:$D$13,3,FALSE)),Lég!$H$3:$J$30,3,FALSE))</f>
        <v>LA SAMARE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Alexis Houle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16</v>
      </c>
      <c r="M25" s="71" t="str">
        <f>IF(OR(K25="",L25=""),"",IF(L25&gt;K25,"V",IF(K25=L25,"","P")))</f>
        <v>P</v>
      </c>
      <c r="N25" s="125">
        <v>4</v>
      </c>
      <c r="O25" s="118" t="str">
        <f>VLOOKUP(N25,$B$9:$J$13,4,FALSE)</f>
        <v>Jayden Provencher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21</v>
      </c>
      <c r="L26" s="72">
        <v>17</v>
      </c>
      <c r="M26" s="71" t="str">
        <f>IF(OR(K26="",L26=""),"",IF(L26&gt;K26,"V",IF(K26=L26,"","P")))</f>
        <v>P</v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LE BOISÉ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JEANNE-MANCE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Alexandre Marchand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3</v>
      </c>
      <c r="M29" s="71" t="str">
        <f>IF(OR(K29="",L29=""),"",IF(L29&gt;K29,"V",IF(K29=L29,"","P")))</f>
        <v>P</v>
      </c>
      <c r="N29" s="125">
        <v>5</v>
      </c>
      <c r="O29" s="118" t="str">
        <f>VLOOKUP(N29,$B$9:$J$13,4,FALSE)</f>
        <v>Logan Michaud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7</v>
      </c>
      <c r="M30" s="71" t="str">
        <f>IF(OR(K30="",L30=""),"",IF(L30&gt;K30,"V",IF(K30=L30,"","P")))</f>
        <v>P</v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STE-MARIE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LA SAMARE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Alexis Houle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10</v>
      </c>
      <c r="M33" s="71" t="str">
        <f>IF(OR(K33="",L33=""),"",IF(L33&gt;K33,"V",IF(K33=L33,"","P")))</f>
        <v>P</v>
      </c>
      <c r="N33" s="125">
        <v>3</v>
      </c>
      <c r="O33" s="118" t="str">
        <f>VLOOKUP(N33,$B$9:$J$13,4,FALSE)</f>
        <v>Jeremy Gauthier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10</v>
      </c>
      <c r="M34" s="71" t="str">
        <f>IF(OR(K34="",L34=""),"",IF(L34&gt;K34,"V",IF(K34=L34,"","P")))</f>
        <v>P</v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LE BOISÉ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M-PROULX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Jayden Provencher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12</v>
      </c>
      <c r="M37" s="71" t="str">
        <f>IF(OR(K37="",L37=""),"",IF(L37&gt;K37,"V",IF(K37=L37,"","P")))</f>
        <v>P</v>
      </c>
      <c r="N37" s="125">
        <v>5</v>
      </c>
      <c r="O37" s="118" t="str">
        <f>VLOOKUP(N37,$B$9:$J$13,4,FALSE)</f>
        <v>Logan Michaud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24</v>
      </c>
      <c r="L38" s="72">
        <v>22</v>
      </c>
      <c r="M38" s="71" t="str">
        <f>IF(OR(K38="",L38=""),"",IF(L38&gt;K38,"V",IF(K38=L38,"","P")))</f>
        <v>P</v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JEANNE-MANCE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IF(VLOOKUP(N37,$B$9:$D$13,3,FALSE)="","",VLOOKUP((VLOOKUP(N37,$B$9:$D$13,3,FALSE)),Lég!$H$3:$J$30,3,FALSE))</f>
        <v>LA SAMARE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Alexandre Marchand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4</v>
      </c>
      <c r="M41" s="71" t="str">
        <f>IF(OR(K41="",L41=""),"",IF(L41&gt;K41,"V",IF(K41=L41,"","P")))</f>
        <v>P</v>
      </c>
      <c r="N41" s="125">
        <v>3</v>
      </c>
      <c r="O41" s="118" t="str">
        <f>VLOOKUP(N41,$B$9:$J$13,4,FALSE)</f>
        <v>Jeremy Gauthier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5</v>
      </c>
      <c r="M42" s="71" t="str">
        <f>IF(OR(K42="",L42=""),"",IF(L42&gt;K42,"V",IF(K42=L42,"","P")))</f>
        <v>P</v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STE-MARIE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M-PROULX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Alexis Houle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19</v>
      </c>
      <c r="M45" s="71" t="str">
        <f>IF(OR(K45="",L45=""),"",IF(L45&gt;K45,"V",IF(K45=L45,"","P")))</f>
        <v>P</v>
      </c>
      <c r="N45" s="125">
        <v>5</v>
      </c>
      <c r="O45" s="118" t="str">
        <f>VLOOKUP(N45,$B$9:$J$13,4,FALSE)</f>
        <v>Logan Michaud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13</v>
      </c>
      <c r="M46" s="71" t="str">
        <f>IF(OR(K46="",L46=""),"",IF(L46&gt;K46,"V",IF(K46=L46,"","P")))</f>
        <v>P</v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LE BOISÉ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LA SAMARE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Jeremy Gauthier</v>
      </c>
      <c r="F49" s="118"/>
      <c r="G49" s="118"/>
      <c r="H49" s="118"/>
      <c r="I49" s="119"/>
      <c r="J49" s="71" t="str">
        <f>IF(OR(K49="",L49=""),"",IF(K49&gt;L49,"V",IF(K49=L49,"","P")))</f>
        <v>P</v>
      </c>
      <c r="K49" s="72">
        <v>18</v>
      </c>
      <c r="L49" s="72">
        <v>21</v>
      </c>
      <c r="M49" s="71" t="str">
        <f>IF(OR(K49="",L49=""),"",IF(L49&gt;K49,"V",IF(K49=L49,"","P")))</f>
        <v>V</v>
      </c>
      <c r="N49" s="125">
        <v>4</v>
      </c>
      <c r="O49" s="118" t="str">
        <f>VLOOKUP(N49,$B$9:$J$13,4,FALSE)</f>
        <v>Jayden Provencher</v>
      </c>
      <c r="P49" s="118"/>
      <c r="Q49" s="118"/>
      <c r="R49" s="118"/>
      <c r="S49" s="119"/>
      <c r="U49" s="117">
        <f>IF(OR(K49="",L49=""),"",(COUNTIF(J49:J51,"V")*3)+(COUNTIF(J49:J51,"P")*1)+(COUNTIF(J49:J51,"VS")*1))</f>
        <v>2</v>
      </c>
      <c r="V49" s="117">
        <f>IF(OR(K49="",L49=""),"",(COUNTIF(M49:M51,"V")*3)+(COUNTIF(M49:M51,"P")*1)+(COUNTIF(M49:M51,"VS")*1))</f>
        <v>6</v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P</v>
      </c>
      <c r="K50" s="72">
        <v>6</v>
      </c>
      <c r="L50" s="72">
        <v>21</v>
      </c>
      <c r="M50" s="71" t="str">
        <f>IF(OR(K50="",L50=""),"",IF(L50&gt;K50,"V",IF(K50=L50,"","P")))</f>
        <v>V</v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M-PROULX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JEANNE-MANCE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Alexis Houle</v>
      </c>
      <c r="F53" s="118"/>
      <c r="G53" s="118"/>
      <c r="H53" s="118"/>
      <c r="I53" s="119"/>
      <c r="J53" s="71" t="str">
        <f>IF(OR(K53="",L53=""),"",IF(K53&gt;L53,"V",IF(K53=L53,"","P")))</f>
        <v>P</v>
      </c>
      <c r="K53" s="72">
        <v>4</v>
      </c>
      <c r="L53" s="72">
        <v>21</v>
      </c>
      <c r="M53" s="71" t="str">
        <f>IF(OR(K53="",L53=""),"",IF(L53&gt;K53,"V",IF(K53=L53,"","P")))</f>
        <v>V</v>
      </c>
      <c r="N53" s="125">
        <v>2</v>
      </c>
      <c r="O53" s="118" t="str">
        <f>VLOOKUP(N53,$B$9:$J$13,4,FALSE)</f>
        <v>Alexandre Marchand</v>
      </c>
      <c r="P53" s="118"/>
      <c r="Q53" s="118"/>
      <c r="R53" s="118"/>
      <c r="S53" s="119"/>
      <c r="U53" s="117">
        <f>IF(OR(K53="",L53=""),"",(COUNTIF(J53:J55,"V")*3)+(COUNTIF(J53:J55,"P")*1)+(COUNTIF(J53:J55,"VS")*1))</f>
        <v>2</v>
      </c>
      <c r="V53" s="117">
        <f>IF(OR(K53="",L53=""),"",(COUNTIF(M53:M55,"V")*3)+(COUNTIF(M53:M55,"P")*1)+(COUNTIF(M53:M55,"VS")*1))</f>
        <v>6</v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P</v>
      </c>
      <c r="K54" s="72">
        <v>12</v>
      </c>
      <c r="L54" s="72">
        <v>21</v>
      </c>
      <c r="M54" s="71" t="str">
        <f>IF(OR(K54="",L54=""),"",IF(L54&gt;K54,"V",IF(K54=L54,"","P")))</f>
        <v>V</v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LE BOISÉ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STE-MARIE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35" priority="18">
      <formula>B2=VLOOKUP("X2",$A$9:$J$13,5,FALSE)</formula>
    </cfRule>
  </conditionalFormatting>
  <conditionalFormatting sqref="B5:F6">
    <cfRule type="expression" dxfId="134" priority="11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33" priority="16">
      <formula>B1=VLOOKUP("X4",$A$9:$J$13,5,FALSE)</formula>
    </cfRule>
    <cfRule type="expression" dxfId="132" priority="17">
      <formula>B1=VLOOKUP("X3",$A$9:$J$13,5,FALSE)</formula>
    </cfRule>
    <cfRule type="expression" dxfId="131" priority="22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30" priority="15">
      <formula>B1=VLOOKUP("X5",$A$9:$J$13,5,FALSE)</formula>
    </cfRule>
  </conditionalFormatting>
  <conditionalFormatting sqref="B1:S4">
    <cfRule type="expression" dxfId="129" priority="19">
      <formula>B1=VLOOKUP("X1",$A$9:$J$12,5,FALSE)</formula>
    </cfRule>
  </conditionalFormatting>
  <conditionalFormatting sqref="B4:S7">
    <cfRule type="expression" dxfId="128" priority="12">
      <formula>B4=VLOOKUP("X2",$A$9:$J$13,5,FALSE)</formula>
    </cfRule>
    <cfRule type="expression" dxfId="127" priority="13">
      <formula>B4=VLOOKUP("X3",$A$9:$J$13,5,FALSE)</formula>
    </cfRule>
    <cfRule type="expression" dxfId="126" priority="14">
      <formula>B4=VLOOKUP("X4",$A$9:$J$13,5,FALSE)</formula>
    </cfRule>
  </conditionalFormatting>
  <conditionalFormatting sqref="B19:S20 B23:S24 B27:S28 B31:S32 B35:S36 B39:S40 B43:S44 B47:S48 B51:S52 B55:S1048576">
    <cfRule type="expression" dxfId="125" priority="1">
      <formula>B19=VLOOKUP("X5",$A$9:$J$13,5,FALSE)</formula>
    </cfRule>
    <cfRule type="expression" dxfId="124" priority="2">
      <formula>B19=VLOOKUP("X4",$A$9:$J$13,5,FALSE)</formula>
    </cfRule>
    <cfRule type="expression" dxfId="123" priority="3">
      <formula>B19=VLOOKUP("X3",$A$9:$J$13,5,FALSE)</formula>
    </cfRule>
    <cfRule type="expression" dxfId="122" priority="4">
      <formula>B19=VLOOKUP("X2",$A$9:$J$13,5,FALSE)</formula>
    </cfRule>
    <cfRule type="expression" dxfId="121" priority="5">
      <formula>B19=VLOOKUP("X1",$A$9:$J$12,5,FALSE)</formula>
    </cfRule>
  </conditionalFormatting>
  <conditionalFormatting sqref="E8:Q8">
    <cfRule type="expression" dxfId="120" priority="20">
      <formula>E8=VLOOKUP("X2",$A$9:$J$13,5,FALSE)</formula>
    </cfRule>
    <cfRule type="expression" dxfId="119" priority="21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8" priority="2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F0C0-4D7B-4839-8989-E210827C3737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141</v>
      </c>
      <c r="E2" s="140"/>
      <c r="F2" s="140"/>
      <c r="G2" s="140"/>
      <c r="H2" s="140"/>
      <c r="I2" s="141"/>
      <c r="J2" s="47"/>
      <c r="K2" s="139" t="s">
        <v>185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190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37" t="s">
        <v>193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31</v>
      </c>
      <c r="S9" s="63">
        <f>IF(R9="","",RANK(R9,$R$9:$R$13,0))</f>
        <v>5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29" t="s">
        <v>171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32</v>
      </c>
      <c r="S10" s="63">
        <f t="shared" ref="S10:S13" si="0">IF(R10="","",RANK(R10,$R$9:$R$13,0))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29" t="s">
        <v>178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36</v>
      </c>
      <c r="S11" s="63">
        <f t="shared" si="0"/>
        <v>1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29" t="s">
        <v>173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>
        <v>34</v>
      </c>
      <c r="S12" s="63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31" t="s">
        <v>189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>
        <v>33</v>
      </c>
      <c r="S13" s="69">
        <f t="shared" si="0"/>
        <v>3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Emile Roberge</v>
      </c>
      <c r="F17" s="118"/>
      <c r="G17" s="118"/>
      <c r="H17" s="118"/>
      <c r="I17" s="119"/>
      <c r="J17" s="71" t="str">
        <f>IF(OR(K17="",L17=""),"",IF(K17&gt;L17,"V",IF(K17=L17,"","P")))</f>
        <v>P</v>
      </c>
      <c r="K17" s="72">
        <v>12</v>
      </c>
      <c r="L17" s="72">
        <v>21</v>
      </c>
      <c r="M17" s="71" t="str">
        <f>IF(OR(K17="",L17=""),"",IF(L17&gt;K17,"V",IF(K17=L17,"","P")))</f>
        <v>V</v>
      </c>
      <c r="N17" s="125">
        <v>4</v>
      </c>
      <c r="O17" s="128" t="str">
        <f>VLOOKUP(N17,$B$9:$J$13,4,FALSE)</f>
        <v>Killian Kohler</v>
      </c>
      <c r="P17" s="118"/>
      <c r="Q17" s="118"/>
      <c r="R17" s="118"/>
      <c r="S17" s="119"/>
      <c r="U17" s="117">
        <f>IF(OR(K17="",L17=""),"",(COUNTIF(J17:J19,"V")*3)+(COUNTIF(J17:J19,"P")*1)+(COUNTIF(J17:J19,"VS")*1))</f>
        <v>2</v>
      </c>
      <c r="V17" s="117">
        <f>IF(OR(K17="",L17=""),"",(COUNTIF(M17:M19,"V")*3)+(COUNTIF(M17:M19,"P")*1)+(COUNTIF(M17:M19,"VS")*1))</f>
        <v>6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>P</v>
      </c>
      <c r="K18" s="72">
        <v>12</v>
      </c>
      <c r="L18" s="72">
        <v>21</v>
      </c>
      <c r="M18" s="71" t="str">
        <f>IF(OR(K18="",L18=""),"",IF(L18&gt;K18,"V",IF(K18=L18,"","P")))</f>
        <v>V</v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LA SAMARE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M-PROULX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Mavrik Provencher</v>
      </c>
      <c r="F21" s="118"/>
      <c r="G21" s="118"/>
      <c r="H21" s="118"/>
      <c r="I21" s="119"/>
      <c r="J21" s="71" t="str">
        <f>IF(OR(K21="",L21=""),"",IF(K21&gt;L21,"V",IF(K21=L21,"","P")))</f>
        <v>V</v>
      </c>
      <c r="K21" s="72">
        <v>21</v>
      </c>
      <c r="L21" s="72">
        <v>8</v>
      </c>
      <c r="M21" s="71" t="str">
        <f>IF(OR(K21="",L21=""),"",IF(L21&gt;K21,"V",IF(K21=L21,"","P")))</f>
        <v>P</v>
      </c>
      <c r="N21" s="125">
        <v>5</v>
      </c>
      <c r="O21" s="118" t="str">
        <f>VLOOKUP(N21,$B$9:$J$13,4,FALSE)</f>
        <v xml:space="preserve">Édouard Côté-Simard  </v>
      </c>
      <c r="P21" s="118"/>
      <c r="Q21" s="118"/>
      <c r="R21" s="118"/>
      <c r="S21" s="119"/>
      <c r="U21" s="117">
        <f>IF(OR(K21="",L21=""),"",(COUNTIF(J21:J23,"V")*3)+(COUNTIF(J21:J23,"P")*1)+(COUNTIF(J21:J23,"VS")*1))</f>
        <v>6</v>
      </c>
      <c r="V21" s="117">
        <f>IF(OR(K21="",L21=""),"",(COUNTIF(M21:M23,"V")*3)+(COUNTIF(M21:M23,"P")*1)+(COUNTIF(M21:M23,"VS")*1))</f>
        <v>2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9</v>
      </c>
      <c r="M22" s="71" t="str">
        <f>IF(OR(K22="",L22=""),"",IF(L22&gt;K22,"V",IF(K22=L22,"","P")))</f>
        <v>P</v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STE-MARIE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JEAN-RAIMBAULT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Xavier Hamel</v>
      </c>
      <c r="F25" s="118"/>
      <c r="G25" s="118"/>
      <c r="H25" s="118"/>
      <c r="I25" s="119"/>
      <c r="J25" s="71" t="str">
        <f>IF(OR(K25="",L25=""),"",IF(K25&gt;L25,"V",IF(K25=L25,"","P")))</f>
        <v>P</v>
      </c>
      <c r="K25" s="72">
        <v>14</v>
      </c>
      <c r="L25" s="72">
        <v>21</v>
      </c>
      <c r="M25" s="71" t="str">
        <f>IF(OR(K25="",L25=""),"",IF(L25&gt;K25,"V",IF(K25=L25,"","P")))</f>
        <v>V</v>
      </c>
      <c r="N25" s="125">
        <v>4</v>
      </c>
      <c r="O25" s="118" t="str">
        <f>VLOOKUP(N25,$B$9:$J$13,4,FALSE)</f>
        <v>Killian Kohler</v>
      </c>
      <c r="P25" s="118"/>
      <c r="Q25" s="118"/>
      <c r="R25" s="118"/>
      <c r="S25" s="119"/>
      <c r="U25" s="117">
        <f>IF(OR(K25="",L25=""),"",(COUNTIF(J25:J27,"V")*3)+(COUNTIF(J25:J27,"P")*1)+(COUNTIF(J25:J27,"VS")*1))</f>
        <v>2</v>
      </c>
      <c r="V25" s="117">
        <f>IF(OR(K25="",L25=""),"",(COUNTIF(M25:M27,"V")*3)+(COUNTIF(M25:M27,"P")*1)+(COUNTIF(M25:M27,"VS")*1))</f>
        <v>6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>P</v>
      </c>
      <c r="K26" s="72">
        <v>18</v>
      </c>
      <c r="L26" s="72">
        <v>21</v>
      </c>
      <c r="M26" s="71" t="str">
        <f>IF(OR(K26="",L26=""),"",IF(L26&gt;K26,"V",IF(K26=L26,"","P")))</f>
        <v>V</v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LE BOISÉ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M-PROULX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Emile Roberge</v>
      </c>
      <c r="F29" s="118"/>
      <c r="G29" s="118"/>
      <c r="H29" s="118"/>
      <c r="I29" s="119"/>
      <c r="J29" s="71" t="str">
        <f>IF(OR(K29="",L29=""),"",IF(K29&gt;L29,"V",IF(K29=L29,"","P")))</f>
        <v>P</v>
      </c>
      <c r="K29" s="72">
        <v>10</v>
      </c>
      <c r="L29" s="72">
        <v>21</v>
      </c>
      <c r="M29" s="71" t="str">
        <f>IF(OR(K29="",L29=""),"",IF(L29&gt;K29,"V",IF(K29=L29,"","P")))</f>
        <v>V</v>
      </c>
      <c r="N29" s="125">
        <v>5</v>
      </c>
      <c r="O29" s="118" t="str">
        <f>VLOOKUP(N29,$B$9:$J$13,4,FALSE)</f>
        <v xml:space="preserve">Édouard Côté-Simard  </v>
      </c>
      <c r="P29" s="118"/>
      <c r="Q29" s="118"/>
      <c r="R29" s="118"/>
      <c r="S29" s="119"/>
      <c r="U29" s="117">
        <f>IF(OR(K29="",L29=""),"",(COUNTIF(J29:J31,"V")*3)+(COUNTIF(J29:J31,"P")*1)+(COUNTIF(J29:J31,"VS")*1))</f>
        <v>4</v>
      </c>
      <c r="V29" s="117">
        <f>IF(OR(K29="",L29=""),"",(COUNTIF(M29:M31,"V")*3)+(COUNTIF(M29:M31,"P")*1)+(COUNTIF(M29:M31,"VS")*1))</f>
        <v>5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16</v>
      </c>
      <c r="M30" s="71" t="str">
        <f>IF(OR(K30="",L30=""),"",IF(L30&gt;K30,"V",IF(K30=L30,"","P")))</f>
        <v>P</v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LA SAMARE</v>
      </c>
      <c r="F31" s="120"/>
      <c r="G31" s="120"/>
      <c r="H31" s="120"/>
      <c r="I31" s="120"/>
      <c r="J31" s="71" t="str">
        <f>IF(OR(K31="",L31=""),"",IF(K31&gt;L31,"VS","PS"))</f>
        <v>PS</v>
      </c>
      <c r="K31" s="72">
        <v>10</v>
      </c>
      <c r="L31" s="72">
        <v>12</v>
      </c>
      <c r="M31" s="71" t="str">
        <f>IF(OR(K31="",L31=""),"",IF(L31&gt;K31,"VS","PS"))</f>
        <v>VS</v>
      </c>
      <c r="N31" s="127"/>
      <c r="O31" s="120" t="str">
        <f>IF(VLOOKUP(N29,$B$9:$D$13,3,FALSE)="","",VLOOKUP((VLOOKUP(N29,$B$9:$D$13,3,FALSE)),Lég!$H$3:$J$30,3,FALSE))</f>
        <v>JEAN-RAIMBAULT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Xavier Hamel</v>
      </c>
      <c r="F33" s="118"/>
      <c r="G33" s="118"/>
      <c r="H33" s="118"/>
      <c r="I33" s="119"/>
      <c r="J33" s="71" t="str">
        <f>IF(OR(K33="",L33=""),"",IF(K33&gt;L33,"V",IF(K33=L33,"","P")))</f>
        <v>P</v>
      </c>
      <c r="K33" s="72">
        <v>16</v>
      </c>
      <c r="L33" s="72">
        <v>21</v>
      </c>
      <c r="M33" s="71" t="str">
        <f>IF(OR(K33="",L33=""),"",IF(L33&gt;K33,"V",IF(K33=L33,"","P")))</f>
        <v>V</v>
      </c>
      <c r="N33" s="125">
        <v>3</v>
      </c>
      <c r="O33" s="118" t="str">
        <f>VLOOKUP(N33,$B$9:$J$13,4,FALSE)</f>
        <v>Mavrik Provencher</v>
      </c>
      <c r="P33" s="118"/>
      <c r="Q33" s="118"/>
      <c r="R33" s="118"/>
      <c r="S33" s="119"/>
      <c r="U33" s="117">
        <f>IF(OR(K33="",L33=""),"",(COUNTIF(J33:J35,"V")*3)+(COUNTIF(J33:J35,"P")*1)+(COUNTIF(J33:J35,"VS")*1))</f>
        <v>2</v>
      </c>
      <c r="V33" s="117">
        <f>IF(OR(K33="",L33=""),"",(COUNTIF(M33:M35,"V")*3)+(COUNTIF(M33:M35,"P")*1)+(COUNTIF(M33:M35,"VS")*1))</f>
        <v>6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>P</v>
      </c>
      <c r="K34" s="72">
        <v>8</v>
      </c>
      <c r="L34" s="72">
        <v>21</v>
      </c>
      <c r="M34" s="71" t="str">
        <f>IF(OR(K34="",L34=""),"",IF(L34&gt;K34,"V",IF(K34=L34,"","P")))</f>
        <v>V</v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LE BOISÉ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STE-MARIE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Killian Kohler</v>
      </c>
      <c r="F37" s="118"/>
      <c r="G37" s="118"/>
      <c r="H37" s="118"/>
      <c r="I37" s="119"/>
      <c r="J37" s="71" t="str">
        <f>IF(OR(K37="",L37=""),"",IF(K37&gt;L37,"V",IF(K37=L37,"","P")))</f>
        <v>P</v>
      </c>
      <c r="K37" s="72">
        <v>9</v>
      </c>
      <c r="L37" s="72">
        <v>21</v>
      </c>
      <c r="M37" s="71" t="str">
        <f>IF(OR(K37="",L37=""),"",IF(L37&gt;K37,"V",IF(K37=L37,"","P")))</f>
        <v>V</v>
      </c>
      <c r="N37" s="125">
        <v>5</v>
      </c>
      <c r="O37" s="118" t="str">
        <f>VLOOKUP(N37,$B$9:$J$13,4,FALSE)</f>
        <v xml:space="preserve">Édouard Côté-Simard  </v>
      </c>
      <c r="P37" s="118"/>
      <c r="Q37" s="118"/>
      <c r="R37" s="118"/>
      <c r="S37" s="119"/>
      <c r="U37" s="117">
        <f>IF(OR(K37="",L37=""),"",(COUNTIF(J37:J39,"V")*3)+(COUNTIF(J37:J39,"P")*1)+(COUNTIF(J37:J39,"VS")*1))</f>
        <v>5</v>
      </c>
      <c r="V37" s="117">
        <f>IF(OR(K37="",L37=""),"",(COUNTIF(M37:M39,"V")*3)+(COUNTIF(M37:M39,"P")*1)+(COUNTIF(M37:M39,"VS")*1))</f>
        <v>4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10</v>
      </c>
      <c r="M38" s="71" t="str">
        <f>IF(OR(K38="",L38=""),"",IF(L38&gt;K38,"V",IF(K38=L38,"","P")))</f>
        <v>P</v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M-PROULX</v>
      </c>
      <c r="F39" s="120"/>
      <c r="G39" s="120"/>
      <c r="H39" s="120"/>
      <c r="I39" s="120"/>
      <c r="J39" s="71" t="str">
        <f>IF(OR(K39="",L39=""),"",IF(K39&gt;L39,"VS","PS"))</f>
        <v>VS</v>
      </c>
      <c r="K39" s="72">
        <v>11</v>
      </c>
      <c r="L39" s="72">
        <v>9</v>
      </c>
      <c r="M39" s="71" t="str">
        <f>IF(OR(K39="",L39=""),"",IF(L39&gt;K39,"VS","PS"))</f>
        <v>PS</v>
      </c>
      <c r="N39" s="127"/>
      <c r="O39" s="120" t="str">
        <f>IF(VLOOKUP(N37,$B$9:$D$13,3,FALSE)="","",VLOOKUP((VLOOKUP(N37,$B$9:$D$13,3,FALSE)),Lég!$H$3:$J$30,3,FALSE))</f>
        <v>JEAN-RAIMBAULT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Emile Roberge</v>
      </c>
      <c r="F41" s="118"/>
      <c r="G41" s="118"/>
      <c r="H41" s="118"/>
      <c r="I41" s="119"/>
      <c r="J41" s="71" t="str">
        <f>IF(OR(K41="",L41=""),"",IF(K41&gt;L41,"V",IF(K41=L41,"","P")))</f>
        <v>P</v>
      </c>
      <c r="K41" s="72">
        <v>7</v>
      </c>
      <c r="L41" s="72">
        <v>21</v>
      </c>
      <c r="M41" s="71" t="str">
        <f>IF(OR(K41="",L41=""),"",IF(L41&gt;K41,"V",IF(K41=L41,"","P")))</f>
        <v>V</v>
      </c>
      <c r="N41" s="125">
        <v>3</v>
      </c>
      <c r="O41" s="118" t="str">
        <f>VLOOKUP(N41,$B$9:$J$13,4,FALSE)</f>
        <v>Mavrik Provencher</v>
      </c>
      <c r="P41" s="118"/>
      <c r="Q41" s="118"/>
      <c r="R41" s="118"/>
      <c r="S41" s="119"/>
      <c r="U41" s="117">
        <f>IF(OR(K41="",L41=""),"",(COUNTIF(J41:J43,"V")*3)+(COUNTIF(J41:J43,"P")*1)+(COUNTIF(J41:J43,"VS")*1))</f>
        <v>4</v>
      </c>
      <c r="V41" s="117">
        <f>IF(OR(K41="",L41=""),"",(COUNTIF(M41:M43,"V")*3)+(COUNTIF(M41:M43,"P")*1)+(COUNTIF(M41:M43,"VS")*1))</f>
        <v>4</v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LA SAMARE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STE-MARIE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Xavier Hamel</v>
      </c>
      <c r="F45" s="118"/>
      <c r="G45" s="118"/>
      <c r="H45" s="118"/>
      <c r="I45" s="119"/>
      <c r="J45" s="71" t="str">
        <f>IF(OR(K45="",L45=""),"",IF(K45&gt;L45,"V",IF(K45=L45,"","P")))</f>
        <v>P</v>
      </c>
      <c r="K45" s="72">
        <v>19</v>
      </c>
      <c r="L45" s="72">
        <v>21</v>
      </c>
      <c r="M45" s="71" t="str">
        <f>IF(OR(K45="",L45=""),"",IF(L45&gt;K45,"V",IF(K45=L45,"","P")))</f>
        <v>V</v>
      </c>
      <c r="N45" s="125">
        <v>5</v>
      </c>
      <c r="O45" s="118" t="str">
        <f>VLOOKUP(N45,$B$9:$J$13,4,FALSE)</f>
        <v xml:space="preserve">Édouard Côté-Simard  </v>
      </c>
      <c r="P45" s="118"/>
      <c r="Q45" s="118"/>
      <c r="R45" s="118"/>
      <c r="S45" s="119"/>
      <c r="U45" s="117">
        <f>IF(OR(K45="",L45=""),"",(COUNTIF(J45:J47,"V")*3)+(COUNTIF(J45:J47,"P")*1)+(COUNTIF(J45:J47,"VS")*1))</f>
        <v>2</v>
      </c>
      <c r="V45" s="117">
        <f>IF(OR(K45="",L45=""),"",(COUNTIF(M45:M47,"V")*3)+(COUNTIF(M45:M47,"P")*1)+(COUNTIF(M45:M47,"VS")*1))</f>
        <v>6</v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>P</v>
      </c>
      <c r="K46" s="72">
        <v>18</v>
      </c>
      <c r="L46" s="72">
        <v>21</v>
      </c>
      <c r="M46" s="71" t="str">
        <f>IF(OR(K46="",L46=""),"",IF(L46&gt;K46,"V",IF(K46=L46,"","P")))</f>
        <v>V</v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LE BOISÉ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JEAN-RAIMBAULT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Mavrik Provencher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23</v>
      </c>
      <c r="L49" s="72">
        <v>21</v>
      </c>
      <c r="M49" s="71" t="str">
        <f>IF(OR(K49="",L49=""),"",IF(L49&gt;K49,"V",IF(K49=L49,"","P")))</f>
        <v>P</v>
      </c>
      <c r="N49" s="125">
        <v>4</v>
      </c>
      <c r="O49" s="118" t="str">
        <f>VLOOKUP(N49,$B$9:$J$13,4,FALSE)</f>
        <v>Killian Kohler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19</v>
      </c>
      <c r="M50" s="71" t="str">
        <f>IF(OR(K50="",L50=""),"",IF(L50&gt;K50,"V",IF(K50=L50,"","P")))</f>
        <v>P</v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STE-MARIE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M-PROULX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Xavier Hamel</v>
      </c>
      <c r="F53" s="118"/>
      <c r="G53" s="118"/>
      <c r="H53" s="118"/>
      <c r="I53" s="119"/>
      <c r="J53" s="71" t="str">
        <f>IF(OR(K53="",L53=""),"",IF(K53&gt;L53,"V",IF(K53=L53,"","P")))</f>
        <v>V</v>
      </c>
      <c r="K53" s="72">
        <v>21</v>
      </c>
      <c r="L53" s="72">
        <v>14</v>
      </c>
      <c r="M53" s="71" t="str">
        <f>IF(OR(K53="",L53=""),"",IF(L53&gt;K53,"V",IF(K53=L53,"","P")))</f>
        <v>P</v>
      </c>
      <c r="N53" s="125">
        <v>2</v>
      </c>
      <c r="O53" s="118" t="str">
        <f>VLOOKUP(N53,$B$9:$J$13,4,FALSE)</f>
        <v>Emile Roberge</v>
      </c>
      <c r="P53" s="118"/>
      <c r="Q53" s="118"/>
      <c r="R53" s="118"/>
      <c r="S53" s="119"/>
      <c r="U53" s="117">
        <f>IF(OR(K53="",L53=""),"",(COUNTIF(J53:J55,"V")*3)+(COUNTIF(J53:J55,"P")*1)+(COUNTIF(J53:J55,"VS")*1))</f>
        <v>4</v>
      </c>
      <c r="V53" s="117">
        <f>IF(OR(K53="",L53=""),"",(COUNTIF(M53:M55,"V")*3)+(COUNTIF(M53:M55,"P")*1)+(COUNTIF(M53:M55,"VS")*1))</f>
        <v>5</v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>P</v>
      </c>
      <c r="K54" s="72">
        <v>16</v>
      </c>
      <c r="L54" s="72">
        <v>21</v>
      </c>
      <c r="M54" s="71" t="str">
        <f>IF(OR(K54="",L54=""),"",IF(L54&gt;K54,"V",IF(K54=L54,"","P")))</f>
        <v>V</v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LE BOISÉ</v>
      </c>
      <c r="F55" s="120"/>
      <c r="G55" s="120"/>
      <c r="H55" s="120"/>
      <c r="I55" s="120"/>
      <c r="J55" s="71" t="str">
        <f>IF(OR(K55="",L55=""),"",IF(K55&gt;L55,"VS","PS"))</f>
        <v>PS</v>
      </c>
      <c r="K55" s="72">
        <v>8</v>
      </c>
      <c r="L55" s="72">
        <v>11</v>
      </c>
      <c r="M55" s="71" t="str">
        <f>IF(OR(K55="",L55=""),"",IF(L55&gt;K55,"VS","PS"))</f>
        <v>VS</v>
      </c>
      <c r="N55" s="127"/>
      <c r="O55" s="120" t="str">
        <f>IF(VLOOKUP(N53,$B$9:$D$13,3,FALSE)="","",VLOOKUP((VLOOKUP(N53,$B$9:$D$13,3,FALSE)),Lég!$H$3:$J$30,3,FALSE))</f>
        <v>LA SAMARE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17" priority="23">
      <formula>B2=VLOOKUP("X2",$A$9:$J$13,5,FALSE)</formula>
    </cfRule>
  </conditionalFormatting>
  <conditionalFormatting sqref="B5:F6">
    <cfRule type="expression" dxfId="116" priority="16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5" priority="21">
      <formula>B1=VLOOKUP("X4",$A$9:$J$13,5,FALSE)</formula>
    </cfRule>
    <cfRule type="expression" dxfId="114" priority="22">
      <formula>B1=VLOOKUP("X3",$A$9:$J$13,5,FALSE)</formula>
    </cfRule>
    <cfRule type="expression" dxfId="113" priority="27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2" priority="20">
      <formula>B1=VLOOKUP("X5",$A$9:$J$13,5,FALSE)</formula>
    </cfRule>
  </conditionalFormatting>
  <conditionalFormatting sqref="B1:S4">
    <cfRule type="expression" dxfId="111" priority="24">
      <formula>B1=VLOOKUP("X1",$A$9:$J$12,5,FALSE)</formula>
    </cfRule>
  </conditionalFormatting>
  <conditionalFormatting sqref="B4:S7">
    <cfRule type="expression" dxfId="110" priority="17">
      <formula>B4=VLOOKUP("X2",$A$9:$J$13,5,FALSE)</formula>
    </cfRule>
    <cfRule type="expression" dxfId="109" priority="18">
      <formula>B4=VLOOKUP("X3",$A$9:$J$13,5,FALSE)</formula>
    </cfRule>
    <cfRule type="expression" dxfId="108" priority="19">
      <formula>B4=VLOOKUP("X4",$A$9:$J$13,5,FALSE)</formula>
    </cfRule>
  </conditionalFormatting>
  <conditionalFormatting sqref="B19:S20">
    <cfRule type="expression" dxfId="107" priority="6">
      <formula>B19=VLOOKUP("X5",$A$9:$J$13,5,FALSE)</formula>
    </cfRule>
    <cfRule type="expression" dxfId="106" priority="7">
      <formula>B19=VLOOKUP("X4",$A$9:$J$13,5,FALSE)</formula>
    </cfRule>
    <cfRule type="expression" dxfId="105" priority="8">
      <formula>B19=VLOOKUP("X3",$A$9:$J$13,5,FALSE)</formula>
    </cfRule>
    <cfRule type="expression" dxfId="104" priority="9">
      <formula>B19=VLOOKUP("X2",$A$9:$J$13,5,FALSE)</formula>
    </cfRule>
    <cfRule type="expression" dxfId="103" priority="10">
      <formula>B19=VLOOKUP("X1",$A$9:$J$12,5,FALSE)</formula>
    </cfRule>
  </conditionalFormatting>
  <conditionalFormatting sqref="B23:S24 B27:S28 B31:S32 B35:S36 B39:S40 B43:S44 B47:S48 B51:S52 B55:S1048576">
    <cfRule type="expression" dxfId="102" priority="1">
      <formula>B23=VLOOKUP("X5",$A$9:$J$13,5,FALSE)</formula>
    </cfRule>
    <cfRule type="expression" dxfId="101" priority="2">
      <formula>B23=VLOOKUP("X4",$A$9:$J$13,5,FALSE)</formula>
    </cfRule>
    <cfRule type="expression" dxfId="100" priority="3">
      <formula>B23=VLOOKUP("X3",$A$9:$J$13,5,FALSE)</formula>
    </cfRule>
    <cfRule type="expression" dxfId="99" priority="4">
      <formula>B23=VLOOKUP("X2",$A$9:$J$13,5,FALSE)</formula>
    </cfRule>
    <cfRule type="expression" dxfId="98" priority="5">
      <formula>B23=VLOOKUP("X1",$A$9:$J$12,5,FALSE)</formula>
    </cfRule>
  </conditionalFormatting>
  <conditionalFormatting sqref="E8:Q8">
    <cfRule type="expression" dxfId="97" priority="25">
      <formula>E8=VLOOKUP("X2",$A$9:$J$13,5,FALSE)</formula>
    </cfRule>
    <cfRule type="expression" dxfId="96" priority="26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95" priority="28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BC8F-A0C1-4D7F-BB42-D70C417383C2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153</v>
      </c>
      <c r="E2" s="140"/>
      <c r="F2" s="140"/>
      <c r="G2" s="140"/>
      <c r="H2" s="140"/>
      <c r="I2" s="141"/>
      <c r="J2" s="47"/>
      <c r="K2" s="139" t="s">
        <v>185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191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194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37" t="s">
        <v>174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32</v>
      </c>
      <c r="S9" s="63">
        <f>IF(R9="","",RANK(R9,$R$9:$R$12,0))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29" t="s">
        <v>181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29</v>
      </c>
      <c r="S10" s="63">
        <f t="shared" ref="S10:S12" si="0">IF(R10="","",RANK(R10,$R$9:$R$12,0))</f>
        <v>4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175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31</v>
      </c>
      <c r="S11" s="63">
        <f t="shared" si="0"/>
        <v>2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69</v>
      </c>
      <c r="E12" s="131" t="s">
        <v>179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>
        <v>30</v>
      </c>
      <c r="S12" s="69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Samuel Veilleux</v>
      </c>
      <c r="F15" s="118"/>
      <c r="G15" s="118"/>
      <c r="H15" s="118"/>
      <c r="I15" s="119"/>
      <c r="J15" s="71" t="str">
        <f>IF(OR(K15="",L15=""),"",IF(K15&gt;L15,"V",IF(K15=L15,"","P")))</f>
        <v>V</v>
      </c>
      <c r="K15" s="72">
        <v>22</v>
      </c>
      <c r="L15" s="72">
        <v>20</v>
      </c>
      <c r="M15" s="71" t="str">
        <f>IF(OR(K15="",L15=""),"",IF(L15&gt;K15,"V",IF(K15=L15,"","P")))</f>
        <v>P</v>
      </c>
      <c r="N15" s="125">
        <v>4</v>
      </c>
      <c r="O15" s="118" t="str">
        <f>VLOOKUP(N15,$B$9:$J$13,4,FALSE)</f>
        <v>Roméo Sévigny</v>
      </c>
      <c r="P15" s="118"/>
      <c r="Q15" s="118"/>
      <c r="R15" s="118"/>
      <c r="S15" s="119"/>
      <c r="U15" s="117">
        <f>IF(OR(K15="",L15=""),"",(COUNTIF(J15:J17,"V")*3)+(COUNTIF(J15:J17,"P")*1)+(COUNTIF(J15:J17,"VS")*1))</f>
        <v>6</v>
      </c>
      <c r="V15" s="117">
        <f>IF(OR(K15="",L15=""),"",(COUNTIF(M15:M17,"V")*3)+(COUNTIF(M15:M17,"P")*1)+(COUNTIF(M15:M17,"VS")*1))</f>
        <v>2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V</v>
      </c>
      <c r="K16" s="72">
        <v>21</v>
      </c>
      <c r="L16" s="72">
        <v>10</v>
      </c>
      <c r="M16" s="71" t="str">
        <f>IF(OR(K16="",L16=""),"",IF(L16&gt;K16,"V",IF(K16=L16,"","P")))</f>
        <v>P</v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M-PROULX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STE-MARIE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Derek Hamel</v>
      </c>
      <c r="F19" s="118"/>
      <c r="G19" s="118"/>
      <c r="H19" s="118"/>
      <c r="I19" s="119"/>
      <c r="J19" s="71" t="str">
        <f>IF(OR(K19="",L19=""),"",IF(K19&gt;L19,"V",IF(K19=L19,"","P")))</f>
        <v>P</v>
      </c>
      <c r="K19" s="72">
        <v>11</v>
      </c>
      <c r="L19" s="72">
        <v>21</v>
      </c>
      <c r="M19" s="71" t="str">
        <f>IF(OR(K19="",L19=""),"",IF(L19&gt;K19,"V",IF(K19=L19,"","P")))</f>
        <v>V</v>
      </c>
      <c r="N19" s="125">
        <v>3</v>
      </c>
      <c r="O19" s="118" t="str">
        <f>VLOOKUP(N19,$B$9:$J$13,4,FALSE)</f>
        <v>Mathéo Duchesne</v>
      </c>
      <c r="P19" s="118"/>
      <c r="Q19" s="118"/>
      <c r="R19" s="118"/>
      <c r="S19" s="119"/>
      <c r="U19" s="117">
        <f>IF(OR(K19="",L19=""),"",(COUNTIF(J19:J21,"V")*3)+(COUNTIF(J19:J21,"P")*1)+(COUNTIF(J19:J21,"VS")*1))</f>
        <v>2</v>
      </c>
      <c r="V19" s="117">
        <f>IF(OR(K19="",L19=""),"",(COUNTIF(M19:M21,"V")*3)+(COUNTIF(M19:M21,"P")*1)+(COUNTIF(M19:M21,"VS")*1))</f>
        <v>6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P</v>
      </c>
      <c r="K20" s="72">
        <v>15</v>
      </c>
      <c r="L20" s="72">
        <v>21</v>
      </c>
      <c r="M20" s="71" t="str">
        <f>IF(OR(K20="",L20=""),"",IF(L20&gt;K20,"V",IF(K20=L20,"","P")))</f>
        <v>V</v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 xml:space="preserve">TANDEM 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IF(VLOOKUP(N19,$B$9:$D$12,3,FALSE)="","",VLOOKUP((VLOOKUP(N19,$B$9:$D$12,3,FALSE)),[1]Lég!$H$3:$J$30,3,FALSE))</f>
        <v>M-PROULX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Samuel Veilleux</v>
      </c>
      <c r="F23" s="118"/>
      <c r="G23" s="118"/>
      <c r="H23" s="118"/>
      <c r="I23" s="119"/>
      <c r="J23" s="71" t="str">
        <f>IF(OR(K23="",L23=""),"",IF(K23&gt;L23,"V",IF(K23=L23,"","P")))</f>
        <v>V</v>
      </c>
      <c r="K23" s="72">
        <v>21</v>
      </c>
      <c r="L23" s="72">
        <v>9</v>
      </c>
      <c r="M23" s="71" t="str">
        <f>IF(OR(K23="",L23=""),"",IF(L23&gt;K23,"V",IF(K23=L23,"","P")))</f>
        <v>P</v>
      </c>
      <c r="N23" s="125">
        <v>2</v>
      </c>
      <c r="O23" s="118" t="str">
        <f>VLOOKUP(N23,$B$9:$J$13,4,FALSE)</f>
        <v>Derek Hamel</v>
      </c>
      <c r="P23" s="118"/>
      <c r="Q23" s="118"/>
      <c r="R23" s="118"/>
      <c r="S23" s="119"/>
      <c r="U23" s="117">
        <f>IF(OR(K23="",L23=""),"",(COUNTIF(J23:J25,"V")*3)+(COUNTIF(J23:J25,"P")*1)+(COUNTIF(J23:J25,"VS")*1))</f>
        <v>6</v>
      </c>
      <c r="V23" s="117">
        <f>IF(OR(K23="",L23=""),"",(COUNTIF(M23:M25,"V")*3)+(COUNTIF(M23:M25,"P")*1)+(COUNTIF(M23:M25,"VS")*1))</f>
        <v>2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V</v>
      </c>
      <c r="K24" s="72">
        <v>21</v>
      </c>
      <c r="L24" s="72">
        <v>17</v>
      </c>
      <c r="M24" s="71" t="str">
        <f>IF(OR(K24="",L24=""),"",IF(L24&gt;K24,"V",IF(K24=L24,"","P")))</f>
        <v>P</v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M-PROULX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 xml:space="preserve">TANDEM 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Mathéo Duchesne</v>
      </c>
      <c r="F27" s="118"/>
      <c r="G27" s="118"/>
      <c r="H27" s="118"/>
      <c r="I27" s="119"/>
      <c r="J27" s="71" t="str">
        <f>IF(OR(K27="",L27=""),"",IF(K27&gt;L27,"V",IF(K27=L27,"","P")))</f>
        <v>V</v>
      </c>
      <c r="K27" s="72">
        <v>22</v>
      </c>
      <c r="L27" s="72">
        <v>20</v>
      </c>
      <c r="M27" s="71" t="str">
        <f>IF(OR(K27="",L27=""),"",IF(L27&gt;K27,"V",IF(K27=L27,"","P")))</f>
        <v>P</v>
      </c>
      <c r="N27" s="125">
        <v>4</v>
      </c>
      <c r="O27" s="118" t="str">
        <f>VLOOKUP(N27,$B$9:$J$13,4,FALSE)</f>
        <v>Roméo Sévigny</v>
      </c>
      <c r="P27" s="118"/>
      <c r="Q27" s="118"/>
      <c r="R27" s="118"/>
      <c r="S27" s="119"/>
      <c r="U27" s="117">
        <f>IF(OR(K27="",L27=""),"",(COUNTIF(J27:J29,"V")*3)+(COUNTIF(J27:J29,"P")*1)+(COUNTIF(J27:J29,"VS")*1))</f>
        <v>5</v>
      </c>
      <c r="V27" s="117">
        <f>IF(OR(K27="",L27=""),"",(COUNTIF(M27:M29,"V")*3)+(COUNTIF(M27:M29,"P")*1)+(COUNTIF(M27:M29,"VS")*1))</f>
        <v>4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P</v>
      </c>
      <c r="K28" s="72">
        <v>19</v>
      </c>
      <c r="L28" s="72">
        <v>21</v>
      </c>
      <c r="M28" s="71" t="str">
        <f>IF(OR(K28="",L28=""),"",IF(L28&gt;K28,"V",IF(K28=L28,"","P")))</f>
        <v>V</v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M-PROULX</v>
      </c>
      <c r="F29" s="120"/>
      <c r="G29" s="120"/>
      <c r="H29" s="120"/>
      <c r="I29" s="120"/>
      <c r="J29" s="71" t="str">
        <f>IF(OR(K29="",L29=""),"",IF(K29&gt;L29,"VS","PS"))</f>
        <v>VS</v>
      </c>
      <c r="K29" s="72">
        <v>11</v>
      </c>
      <c r="L29" s="72">
        <v>8</v>
      </c>
      <c r="M29" s="71" t="str">
        <f>IF(OR(K29="",L29=""),"",IF(L29&gt;K29,"VS","PS"))</f>
        <v>PS</v>
      </c>
      <c r="N29" s="127"/>
      <c r="O29" s="120" t="str">
        <f>IF(VLOOKUP(N27,$B$9:$D$12,3,FALSE)="","",VLOOKUP((VLOOKUP(N27,$B$9:$D$12,3,FALSE)),[1]Lég!$H$3:$J$30,3,FALSE))</f>
        <v>STE-MARIE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Derek Hamel</v>
      </c>
      <c r="F31" s="118"/>
      <c r="G31" s="118"/>
      <c r="H31" s="118"/>
      <c r="I31" s="119"/>
      <c r="J31" s="71" t="str">
        <f>IF(OR(K31="",L31=""),"",IF(K31&gt;L31,"V",IF(K31=L31,"","P")))</f>
        <v>P</v>
      </c>
      <c r="K31" s="72">
        <v>19</v>
      </c>
      <c r="L31" s="72">
        <v>21</v>
      </c>
      <c r="M31" s="71" t="str">
        <f>IF(OR(K31="",L31=""),"",IF(L31&gt;K31,"V",IF(K31=L31,"","P")))</f>
        <v>V</v>
      </c>
      <c r="N31" s="125">
        <v>4</v>
      </c>
      <c r="O31" s="118" t="str">
        <f>VLOOKUP(N31,$B$9:$J$13,4,FALSE)</f>
        <v>Roméo Sévigny</v>
      </c>
      <c r="P31" s="118"/>
      <c r="Q31" s="118"/>
      <c r="R31" s="118"/>
      <c r="S31" s="119"/>
      <c r="U31" s="117">
        <f>IF(OR(K31="",L31=""),"",(COUNTIF(J31:J33,"V")*3)+(COUNTIF(J31:J33,"P")*1)+(COUNTIF(J31:J33,"VS")*1))</f>
        <v>2</v>
      </c>
      <c r="V31" s="117">
        <f>IF(OR(K31="",L31=""),"",(COUNTIF(M31:M33,"V")*3)+(COUNTIF(M31:M33,"P")*1)+(COUNTIF(M31:M33,"VS")*1))</f>
        <v>6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P</v>
      </c>
      <c r="K32" s="72">
        <v>5</v>
      </c>
      <c r="L32" s="72">
        <v>21</v>
      </c>
      <c r="M32" s="71" t="str">
        <f>IF(OR(K32="",L32=""),"",IF(L32&gt;K32,"V",IF(K32=L32,"","P")))</f>
        <v>V</v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 xml:space="preserve">TANDEM 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IF(VLOOKUP(N31,$B$9:$D$12,3,FALSE)="","",VLOOKUP((VLOOKUP(N31,$B$9:$D$12,3,FALSE)),[1]Lég!$H$3:$J$30,3,FALSE))</f>
        <v>STE-MARIE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Samuel Veilleux</v>
      </c>
      <c r="F35" s="118"/>
      <c r="G35" s="118"/>
      <c r="H35" s="118"/>
      <c r="I35" s="119"/>
      <c r="J35" s="71" t="str">
        <f>IF(OR(K35="",L35=""),"",IF(K35&gt;L35,"V",IF(K35=L35,"","P")))</f>
        <v>V</v>
      </c>
      <c r="K35" s="72">
        <v>21</v>
      </c>
      <c r="L35" s="72">
        <v>13</v>
      </c>
      <c r="M35" s="71" t="str">
        <f>IF(OR(K35="",L35=""),"",IF(L35&gt;K35,"V",IF(K35=L35,"","P")))</f>
        <v>P</v>
      </c>
      <c r="N35" s="125">
        <v>3</v>
      </c>
      <c r="O35" s="118" t="str">
        <f>VLOOKUP(N35,$B$9:$J$13,4,FALSE)</f>
        <v>Mathéo Duchesne</v>
      </c>
      <c r="P35" s="118"/>
      <c r="Q35" s="118"/>
      <c r="R35" s="118"/>
      <c r="S35" s="119"/>
      <c r="U35" s="117">
        <f>IF(OR(K35="",L35=""),"",(COUNTIF(J35:J37,"V")*3)+(COUNTIF(J35:J37,"P")*1)+(COUNTIF(J35:J37,"VS")*1))</f>
        <v>5</v>
      </c>
      <c r="V35" s="117">
        <f>IF(OR(K35="",L35=""),"",(COUNTIF(M35:M37,"V")*3)+(COUNTIF(M35:M37,"P")*1)+(COUNTIF(M35:M37,"VS")*1))</f>
        <v>4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P</v>
      </c>
      <c r="K36" s="72">
        <v>14</v>
      </c>
      <c r="L36" s="72">
        <v>21</v>
      </c>
      <c r="M36" s="71" t="str">
        <f>IF(OR(K36="",L36=""),"",IF(L36&gt;K36,"V",IF(K36=L36,"","P")))</f>
        <v>V</v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M-PROULX</v>
      </c>
      <c r="F37" s="120"/>
      <c r="G37" s="120"/>
      <c r="H37" s="120"/>
      <c r="I37" s="120"/>
      <c r="J37" s="71" t="str">
        <f>IF(OR(K37="",L37=""),"",IF(K37&gt;L37,"VS","PS"))</f>
        <v>VS</v>
      </c>
      <c r="K37" s="72">
        <v>11</v>
      </c>
      <c r="L37" s="72">
        <v>6</v>
      </c>
      <c r="M37" s="71" t="str">
        <f>IF(OR(K37="",L37=""),"",IF(L37&gt;K37,"VS","PS"))</f>
        <v>PS</v>
      </c>
      <c r="N37" s="127"/>
      <c r="O37" s="120" t="str">
        <f>IF(VLOOKUP(N35,$B$9:$D$12,3,FALSE)="","",VLOOKUP((VLOOKUP(N35,$B$9:$D$12,3,FALSE)),[1]Lég!$H$3:$J$30,3,FALSE))</f>
        <v>M-PROULX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4</v>
      </c>
      <c r="B40" s="173"/>
      <c r="C40" s="3"/>
      <c r="D40" s="174" t="s">
        <v>143</v>
      </c>
      <c r="E40" s="118" t="str">
        <f>IF(A40="","",VLOOKUP(A40,$B$9:$J$13,4,FALSE))</f>
        <v>Roméo Sévigny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21</v>
      </c>
      <c r="L40" s="72">
        <v>9</v>
      </c>
      <c r="M40" s="71" t="str">
        <f>IF(OR(K40="",L40=""),"",IF(L40&gt;K40,"V",IF(K40=L40,"","P")))</f>
        <v>P</v>
      </c>
      <c r="N40" s="177" t="s">
        <v>144</v>
      </c>
      <c r="O40" s="118" t="str">
        <f>IF(W40="","",VLOOKUP(W40,$B$9:$J$13,4,FALSE))</f>
        <v>Derek Hamel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2">
        <v>2</v>
      </c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11</v>
      </c>
      <c r="M41" s="71" t="str">
        <f>IF(OR(K41="",L41=""),"",IF(L41&gt;K41,"V",IF(K41=L41,"","P")))</f>
        <v>P</v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>STE-MARIE</v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 xml:space="preserve">TANDEM </v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1</v>
      </c>
      <c r="B44" s="173"/>
      <c r="C44" s="3"/>
      <c r="D44" s="174" t="s">
        <v>145</v>
      </c>
      <c r="E44" s="118" t="str">
        <f>IF(A44="","",VLOOKUP(A44,$B$9:$J$13,4,FALSE))</f>
        <v>Samuel Veilleux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14</v>
      </c>
      <c r="M44" s="71" t="str">
        <f>IF(OR(K44="",L44=""),"",IF(L44&gt;K44,"V",IF(K44=L44,"","P")))</f>
        <v>P</v>
      </c>
      <c r="N44" s="177" t="s">
        <v>146</v>
      </c>
      <c r="O44" s="118" t="str">
        <f>IF(W44="","",VLOOKUP(W44,$B$9:$J$13,4,FALSE))</f>
        <v>Mathéo Duchesne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2">
        <v>3</v>
      </c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15</v>
      </c>
      <c r="M45" s="71" t="str">
        <f>IF(OR(K45="",L45=""),"",IF(L45&gt;K45,"V",IF(K45=L45,"","P")))</f>
        <v>P</v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>M-PROULX</v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>M-PROULX</v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94" priority="23">
      <formula>B2=VLOOKUP("X2",$A$9:$J$13,5,FALSE)</formula>
    </cfRule>
    <cfRule type="expression" dxfId="93" priority="24">
      <formula>B2=VLOOKUP("X1",$A$9:$J$12,5,FALSE)</formula>
    </cfRule>
  </conditionalFormatting>
  <conditionalFormatting sqref="B8:Q8">
    <cfRule type="expression" dxfId="92" priority="11">
      <formula>B8=VLOOKUP("X1",$A$9:$J$13,5,FALSE)</formula>
    </cfRule>
  </conditionalFormatting>
  <conditionalFormatting sqref="B9:Q13">
    <cfRule type="expression" dxfId="91" priority="2">
      <formula>B9=VLOOKUP("X4",$A$9:$J$13,5,FALSE)</formula>
    </cfRule>
    <cfRule type="expression" dxfId="90" priority="3">
      <formula>B9=VLOOKUP("X3",$A$9:$J$13,5,FALSE)</formula>
    </cfRule>
    <cfRule type="expression" dxfId="89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8" priority="20">
      <formula>B1=VLOOKUP("X2",$A$9:$J$13,5,FALSE)</formula>
    </cfRule>
    <cfRule type="expression" dxfId="87" priority="21">
      <formula>B1=VLOOKUP("X3",$A$9:$J$13,5,FALSE)</formula>
    </cfRule>
    <cfRule type="expression" dxfId="86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85" priority="19">
      <formula>B1=VLOOKUP("X1",$A$9:$J$13,5,FALSE)</formula>
    </cfRule>
  </conditionalFormatting>
  <conditionalFormatting sqref="B4:S7">
    <cfRule type="expression" dxfId="84" priority="6">
      <formula>B4=VLOOKUP("X1",$A$9:$J$13,5,FALSE)</formula>
    </cfRule>
    <cfRule type="expression" dxfId="83" priority="7">
      <formula>B4=VLOOKUP("X2",$A$9:$J$13,5,FALSE)</formula>
    </cfRule>
    <cfRule type="expression" dxfId="82" priority="8">
      <formula>B4=VLOOKUP("X3",$A$9:$J$13,5,FALSE)</formula>
    </cfRule>
    <cfRule type="expression" dxfId="81" priority="9">
      <formula>B4=VLOOKUP("X4",$A$9:$J$13,5,FALSE)</formula>
    </cfRule>
  </conditionalFormatting>
  <conditionalFormatting sqref="C2:S3">
    <cfRule type="expression" dxfId="80" priority="13">
      <formula>C2=VLOOKUP("X4",$A$9:$J$13,5,FALSE)</formula>
    </cfRule>
    <cfRule type="expression" dxfId="79" priority="14">
      <formula>C2=VLOOKUP("X3",$A$9:$J$13,5,FALSE)</formula>
    </cfRule>
    <cfRule type="expression" dxfId="78" priority="15">
      <formula>C2=VLOOKUP("X2",$A$9:$J$13,5,FALSE)</formula>
    </cfRule>
  </conditionalFormatting>
  <conditionalFormatting sqref="D2:I3">
    <cfRule type="expression" dxfId="77" priority="12">
      <formula>D2=VLOOKUP("X5",$A$9:$J$13,5,FALSE)</formula>
    </cfRule>
    <cfRule type="expression" dxfId="76" priority="16">
      <formula>D2=VLOOKUP("X1",$A$9:$J$12,5,FALSE)</formula>
    </cfRule>
  </conditionalFormatting>
  <conditionalFormatting sqref="D9:J12">
    <cfRule type="expression" dxfId="75" priority="1">
      <formula>D9=VLOOKUP("X5",$A$9:$J$13,5,FALSE)</formula>
    </cfRule>
    <cfRule type="expression" dxfId="74" priority="5">
      <formula>D9=VLOOKUP("X1",$A$9:$J$12,5,FALSE)</formula>
    </cfRule>
  </conditionalFormatting>
  <conditionalFormatting sqref="E8:Q8">
    <cfRule type="expression" dxfId="73" priority="10">
      <formula>E8=VLOOKUP("X2",$A$9:$J$13,5,FALSE)</formula>
    </cfRule>
  </conditionalFormatting>
  <conditionalFormatting sqref="L9:Q10">
    <cfRule type="expression" dxfId="72" priority="17">
      <formula>L9=VLOOKUP("X5",$A$9:$J$13,5,FALSE)</formula>
    </cfRule>
    <cfRule type="expression" dxfId="71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57D6-FD08-4779-A18C-0F87A7A1D79F}">
  <sheetPr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154</v>
      </c>
      <c r="E2" s="140"/>
      <c r="F2" s="140"/>
      <c r="G2" s="140"/>
      <c r="H2" s="140"/>
      <c r="I2" s="141"/>
      <c r="J2" s="47"/>
      <c r="K2" s="139" t="s">
        <v>192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195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196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37" t="s">
        <v>182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28</v>
      </c>
      <c r="S9" s="63">
        <f>IF(R9="","",RANK(R9,$R$9:$R$12,0))</f>
        <v>4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29" t="s">
        <v>172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31</v>
      </c>
      <c r="S10" s="63">
        <f t="shared" ref="S10:S12" si="0">IF(R10="","",RANK(R10,$R$9:$R$12,0))</f>
        <v>1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29" t="s">
        <v>183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29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4</v>
      </c>
      <c r="E12" s="131" t="s">
        <v>176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>
        <v>30</v>
      </c>
      <c r="S12" s="69">
        <f t="shared" si="0"/>
        <v>2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Nicolas Boisvert</v>
      </c>
      <c r="F15" s="118"/>
      <c r="G15" s="118"/>
      <c r="H15" s="118"/>
      <c r="I15" s="119"/>
      <c r="J15" s="71" t="str">
        <f>IF(OR(K15="",L15=""),"",IF(K15&gt;L15,"V",IF(K15=L15,"","P")))</f>
        <v>P</v>
      </c>
      <c r="K15" s="72">
        <v>2</v>
      </c>
      <c r="L15" s="72">
        <v>21</v>
      </c>
      <c r="M15" s="71" t="str">
        <f>IF(OR(K15="",L15=""),"",IF(L15&gt;K15,"V",IF(K15=L15,"","P")))</f>
        <v>V</v>
      </c>
      <c r="N15" s="125">
        <v>4</v>
      </c>
      <c r="O15" s="118" t="str">
        <f>VLOOKUP(N15,$B$9:$J$13,4,FALSE)</f>
        <v>Kristopher Dubois</v>
      </c>
      <c r="P15" s="118"/>
      <c r="Q15" s="118"/>
      <c r="R15" s="118"/>
      <c r="S15" s="119"/>
      <c r="U15" s="117">
        <f>IF(OR(K15="",L15=""),"",(COUNTIF(J15:J17,"V")*3)+(COUNTIF(J15:J17,"P")*1)+(COUNTIF(J15:J17,"VS")*1))</f>
        <v>2</v>
      </c>
      <c r="V15" s="117">
        <f>IF(OR(K15="",L15=""),"",(COUNTIF(M15:M17,"V")*3)+(COUNTIF(M15:M17,"P")*1)+(COUNTIF(M15:M17,"VS")*1))</f>
        <v>6</v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>P</v>
      </c>
      <c r="K16" s="72">
        <v>11</v>
      </c>
      <c r="L16" s="72">
        <v>21</v>
      </c>
      <c r="M16" s="71" t="str">
        <f>IF(OR(K16="",L16=""),"",IF(L16&gt;K16,"V",IF(K16=L16,"","P")))</f>
        <v>V</v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Du BOSQUET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M-PROULX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Jacob Michel</v>
      </c>
      <c r="F19" s="118"/>
      <c r="G19" s="118"/>
      <c r="H19" s="118"/>
      <c r="I19" s="119"/>
      <c r="J19" s="71" t="str">
        <f>IF(OR(K19="",L19=""),"",IF(K19&gt;L19,"V",IF(K19=L19,"","P")))</f>
        <v>V</v>
      </c>
      <c r="K19" s="72">
        <v>21</v>
      </c>
      <c r="L19" s="72">
        <v>3</v>
      </c>
      <c r="M19" s="71" t="str">
        <f>IF(OR(K19="",L19=""),"",IF(L19&gt;K19,"V",IF(K19=L19,"","P")))</f>
        <v>P</v>
      </c>
      <c r="N19" s="125">
        <v>3</v>
      </c>
      <c r="O19" s="118" t="str">
        <f>VLOOKUP(N19,$B$9:$J$13,4,FALSE)</f>
        <v>Charles-Alexandre Bélanger</v>
      </c>
      <c r="P19" s="118"/>
      <c r="Q19" s="118"/>
      <c r="R19" s="118"/>
      <c r="S19" s="119"/>
      <c r="U19" s="117">
        <f>IF(OR(K19="",L19=""),"",(COUNTIF(J19:J21,"V")*3)+(COUNTIF(J19:J21,"P")*1)+(COUNTIF(J19:J21,"VS")*1))</f>
        <v>6</v>
      </c>
      <c r="V19" s="117">
        <f>IF(OR(K19="",L19=""),"",(COUNTIF(M19:M21,"V")*3)+(COUNTIF(M19:M21,"P")*1)+(COUNTIF(M19:M21,"VS")*1))</f>
        <v>2</v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>V</v>
      </c>
      <c r="K20" s="72">
        <v>21</v>
      </c>
      <c r="L20" s="72">
        <v>11</v>
      </c>
      <c r="M20" s="71" t="str">
        <f>IF(OR(K20="",L20=""),"",IF(L20&gt;K20,"V",IF(K20=L20,"","P")))</f>
        <v>P</v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>LA SAMARE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IF(VLOOKUP(N19,$B$9:$D$12,3,FALSE)="","",VLOOKUP((VLOOKUP(N19,$B$9:$D$12,3,FALSE)),[1]Lég!$H$3:$J$30,3,FALSE))</f>
        <v>JEAN-RAIMBAULT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Nicolas Boisvert</v>
      </c>
      <c r="F23" s="118"/>
      <c r="G23" s="118"/>
      <c r="H23" s="118"/>
      <c r="I23" s="119"/>
      <c r="J23" s="71" t="str">
        <f>IF(OR(K23="",L23=""),"",IF(K23&gt;L23,"V",IF(K23=L23,"","P")))</f>
        <v>P</v>
      </c>
      <c r="K23" s="72">
        <v>14</v>
      </c>
      <c r="L23" s="72">
        <v>21</v>
      </c>
      <c r="M23" s="71" t="str">
        <f>IF(OR(K23="",L23=""),"",IF(L23&gt;K23,"V",IF(K23=L23,"","P")))</f>
        <v>V</v>
      </c>
      <c r="N23" s="125">
        <v>2</v>
      </c>
      <c r="O23" s="118" t="str">
        <f>VLOOKUP(N23,$B$9:$J$13,4,FALSE)</f>
        <v>Jacob Michel</v>
      </c>
      <c r="P23" s="118"/>
      <c r="Q23" s="118"/>
      <c r="R23" s="118"/>
      <c r="S23" s="119"/>
      <c r="U23" s="117">
        <f>IF(OR(K23="",L23=""),"",(COUNTIF(J23:J25,"V")*3)+(COUNTIF(J23:J25,"P")*1)+(COUNTIF(J23:J25,"VS")*1))</f>
        <v>2</v>
      </c>
      <c r="V23" s="117">
        <f>IF(OR(K23="",L23=""),"",(COUNTIF(M23:M25,"V")*3)+(COUNTIF(M23:M25,"P")*1)+(COUNTIF(M23:M25,"VS")*1))</f>
        <v>6</v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>P</v>
      </c>
      <c r="K24" s="72">
        <v>11</v>
      </c>
      <c r="L24" s="72">
        <v>21</v>
      </c>
      <c r="M24" s="71" t="str">
        <f>IF(OR(K24="",L24=""),"",IF(L24&gt;K24,"V",IF(K24=L24,"","P")))</f>
        <v>V</v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Du BOSQUET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>LA SAMARE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Charles-Alexandre Bélanger</v>
      </c>
      <c r="F27" s="118"/>
      <c r="G27" s="118"/>
      <c r="H27" s="118"/>
      <c r="I27" s="119"/>
      <c r="J27" s="71" t="str">
        <f>IF(OR(K27="",L27=""),"",IF(K27&gt;L27,"V",IF(K27=L27,"","P")))</f>
        <v>P</v>
      </c>
      <c r="K27" s="72">
        <v>10</v>
      </c>
      <c r="L27" s="72">
        <v>21</v>
      </c>
      <c r="M27" s="71" t="str">
        <f>IF(OR(K27="",L27=""),"",IF(L27&gt;K27,"V",IF(K27=L27,"","P")))</f>
        <v>V</v>
      </c>
      <c r="N27" s="125">
        <v>4</v>
      </c>
      <c r="O27" s="118" t="str">
        <f>VLOOKUP(N27,$B$9:$J$13,4,FALSE)</f>
        <v>Kristopher Dubois</v>
      </c>
      <c r="P27" s="118"/>
      <c r="Q27" s="118"/>
      <c r="R27" s="118"/>
      <c r="S27" s="119"/>
      <c r="U27" s="117">
        <f>IF(OR(K27="",L27=""),"",(COUNTIF(J27:J29,"V")*3)+(COUNTIF(J27:J29,"P")*1)+(COUNTIF(J27:J29,"VS")*1))</f>
        <v>2</v>
      </c>
      <c r="V27" s="117">
        <f>IF(OR(K27="",L27=""),"",(COUNTIF(M27:M29,"V")*3)+(COUNTIF(M27:M29,"P")*1)+(COUNTIF(M27:M29,"VS")*1))</f>
        <v>6</v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>P</v>
      </c>
      <c r="K28" s="72">
        <v>7</v>
      </c>
      <c r="L28" s="72">
        <v>21</v>
      </c>
      <c r="M28" s="71" t="str">
        <f>IF(OR(K28="",L28=""),"",IF(L28&gt;K28,"V",IF(K28=L28,"","P")))</f>
        <v>V</v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JEAN-RAIMBAULT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M-PROULX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Jacob Michel</v>
      </c>
      <c r="F31" s="118"/>
      <c r="G31" s="118"/>
      <c r="H31" s="118"/>
      <c r="I31" s="119"/>
      <c r="J31" s="71" t="str">
        <f>IF(OR(K31="",L31=""),"",IF(K31&gt;L31,"V",IF(K31=L31,"","P")))</f>
        <v>V</v>
      </c>
      <c r="K31" s="72">
        <v>21</v>
      </c>
      <c r="L31" s="72">
        <v>16</v>
      </c>
      <c r="M31" s="71" t="str">
        <f>IF(OR(K31="",L31=""),"",IF(L31&gt;K31,"V",IF(K31=L31,"","P")))</f>
        <v>P</v>
      </c>
      <c r="N31" s="125">
        <v>4</v>
      </c>
      <c r="O31" s="118" t="str">
        <f>VLOOKUP(N31,$B$9:$J$13,4,FALSE)</f>
        <v>Kristopher Dubois</v>
      </c>
      <c r="P31" s="118"/>
      <c r="Q31" s="118"/>
      <c r="R31" s="118"/>
      <c r="S31" s="119"/>
      <c r="U31" s="117">
        <f>IF(OR(K31="",L31=""),"",(COUNTIF(J31:J33,"V")*3)+(COUNTIF(J31:J33,"P")*1)+(COUNTIF(J31:J33,"VS")*1))</f>
        <v>5</v>
      </c>
      <c r="V31" s="117">
        <f>IF(OR(K31="",L31=""),"",(COUNTIF(M31:M33,"V")*3)+(COUNTIF(M31:M33,"P")*1)+(COUNTIF(M31:M33,"VS")*1))</f>
        <v>4</v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>P</v>
      </c>
      <c r="K32" s="72">
        <v>20</v>
      </c>
      <c r="L32" s="72">
        <v>22</v>
      </c>
      <c r="M32" s="71" t="str">
        <f>IF(OR(K32="",L32=""),"",IF(L32&gt;K32,"V",IF(K32=L32,"","P")))</f>
        <v>V</v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>LA SAMARE</v>
      </c>
      <c r="F33" s="120"/>
      <c r="G33" s="120"/>
      <c r="H33" s="120"/>
      <c r="I33" s="120"/>
      <c r="J33" s="71" t="str">
        <f>IF(OR(K33="",L33=""),"",IF(K33&gt;L33,"VS","PS"))</f>
        <v>VS</v>
      </c>
      <c r="K33" s="72">
        <v>13</v>
      </c>
      <c r="L33" s="72">
        <v>11</v>
      </c>
      <c r="M33" s="71" t="str">
        <f>IF(OR(K33="",L33=""),"",IF(L33&gt;K33,"VS","PS"))</f>
        <v>PS</v>
      </c>
      <c r="N33" s="127"/>
      <c r="O33" s="120" t="str">
        <f>IF(VLOOKUP(N31,$B$9:$D$12,3,FALSE)="","",VLOOKUP((VLOOKUP(N31,$B$9:$D$12,3,FALSE)),[1]Lég!$H$3:$J$30,3,FALSE))</f>
        <v>M-PROULX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Nicolas Boisvert</v>
      </c>
      <c r="F35" s="118"/>
      <c r="G35" s="118"/>
      <c r="H35" s="118"/>
      <c r="I35" s="119"/>
      <c r="J35" s="71" t="str">
        <f>IF(OR(K35="",L35=""),"",IF(K35&gt;L35,"V",IF(K35=L35,"","P")))</f>
        <v>P</v>
      </c>
      <c r="K35" s="72">
        <v>17</v>
      </c>
      <c r="L35" s="72">
        <v>21</v>
      </c>
      <c r="M35" s="71" t="str">
        <f>IF(OR(K35="",L35=""),"",IF(L35&gt;K35,"V",IF(K35=L35,"","P")))</f>
        <v>V</v>
      </c>
      <c r="N35" s="125">
        <v>3</v>
      </c>
      <c r="O35" s="118" t="str">
        <f>VLOOKUP(N35,$B$9:$J$13,4,FALSE)</f>
        <v>Charles-Alexandre Bélanger</v>
      </c>
      <c r="P35" s="118"/>
      <c r="Q35" s="118"/>
      <c r="R35" s="118"/>
      <c r="S35" s="119"/>
      <c r="U35" s="117">
        <f>IF(OR(K35="",L35=""),"",(COUNTIF(J35:J37,"V")*3)+(COUNTIF(J35:J37,"P")*1)+(COUNTIF(J35:J37,"VS")*1))</f>
        <v>2</v>
      </c>
      <c r="V35" s="117">
        <f>IF(OR(K35="",L35=""),"",(COUNTIF(M35:M37,"V")*3)+(COUNTIF(M35:M37,"P")*1)+(COUNTIF(M35:M37,"VS")*1))</f>
        <v>6</v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>P</v>
      </c>
      <c r="K36" s="72">
        <v>18</v>
      </c>
      <c r="L36" s="72">
        <v>21</v>
      </c>
      <c r="M36" s="71" t="str">
        <f>IF(OR(K36="",L36=""),"",IF(L36&gt;K36,"V",IF(K36=L36,"","P")))</f>
        <v>V</v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Du BOSQUET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IF(VLOOKUP(N35,$B$9:$D$12,3,FALSE)="","",VLOOKUP((VLOOKUP(N35,$B$9:$D$12,3,FALSE)),[1]Lég!$H$3:$J$30,3,FALSE))</f>
        <v>JEAN-RAIMBAULT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>
        <v>3</v>
      </c>
      <c r="B40" s="173"/>
      <c r="C40" s="3"/>
      <c r="D40" s="174" t="s">
        <v>143</v>
      </c>
      <c r="E40" s="118" t="str">
        <f>IF(A40="","",VLOOKUP(A40,$B$9:$J$13,4,FALSE))</f>
        <v>Charles-Alexandre Bélanger</v>
      </c>
      <c r="F40" s="118"/>
      <c r="G40" s="118"/>
      <c r="H40" s="118"/>
      <c r="I40" s="119"/>
      <c r="J40" s="71" t="str">
        <f>IF(OR(K40="",L40=""),"",IF(K40&gt;L40,"V",IF(K40=L40,"","P")))</f>
        <v>V</v>
      </c>
      <c r="K40" s="72">
        <v>22</v>
      </c>
      <c r="L40" s="72">
        <v>20</v>
      </c>
      <c r="M40" s="71" t="str">
        <f>IF(OR(K40="",L40=""),"",IF(L40&gt;K40,"V",IF(K40=L40,"","P")))</f>
        <v>P</v>
      </c>
      <c r="N40" s="177" t="s">
        <v>144</v>
      </c>
      <c r="O40" s="118" t="str">
        <f>IF(W40="","",VLOOKUP(W40,$B$9:$J$13,4,FALSE))</f>
        <v>Nicolas Boisvert</v>
      </c>
      <c r="P40" s="118"/>
      <c r="Q40" s="118"/>
      <c r="R40" s="118"/>
      <c r="S40" s="119"/>
      <c r="T40" s="99"/>
      <c r="U40" s="117">
        <f>IF(OR(K40="",L40=""),"",(COUNTIF(J40:J42,"V")*3)+(COUNTIF(J40:J42,"P")*1)+(COUNTIF(J40:J42,"VS")*1))</f>
        <v>6</v>
      </c>
      <c r="V40" s="117">
        <f>IF(OR(K40="",L40=""),"",(COUNTIF(M40:M42,"V")*3)+(COUNTIF(M40:M42,"P")*1)+(COUNTIF(M40:M42,"VS")*1))</f>
        <v>2</v>
      </c>
      <c r="W40" s="172">
        <v>1</v>
      </c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19</v>
      </c>
      <c r="M41" s="71" t="str">
        <f>IF(OR(K41="",L41=""),"",IF(L41&gt;K41,"V",IF(K41=L41,"","P")))</f>
        <v>P</v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>JEAN-RAIMBAULT</v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>Du BOSQUET</v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>
        <v>2</v>
      </c>
      <c r="B44" s="173"/>
      <c r="C44" s="3"/>
      <c r="D44" s="174" t="s">
        <v>145</v>
      </c>
      <c r="E44" s="118" t="str">
        <f>IF(A44="","",VLOOKUP(A44,$B$9:$J$13,4,FALSE))</f>
        <v>Jacob Michel</v>
      </c>
      <c r="F44" s="118"/>
      <c r="G44" s="118"/>
      <c r="H44" s="118"/>
      <c r="I44" s="119"/>
      <c r="J44" s="71" t="str">
        <f>IF(OR(K44="",L44=""),"",IF(K44&gt;L44,"V",IF(K44=L44,"","P")))</f>
        <v>V</v>
      </c>
      <c r="K44" s="72">
        <v>21</v>
      </c>
      <c r="L44" s="72">
        <v>14</v>
      </c>
      <c r="M44" s="71" t="str">
        <f>IF(OR(K44="",L44=""),"",IF(L44&gt;K44,"V",IF(K44=L44,"","P")))</f>
        <v>P</v>
      </c>
      <c r="N44" s="177" t="s">
        <v>146</v>
      </c>
      <c r="O44" s="118" t="str">
        <f>IF(W44="","",VLOOKUP(W44,$B$9:$J$13,4,FALSE))</f>
        <v>Kristopher Dubois</v>
      </c>
      <c r="P44" s="118"/>
      <c r="Q44" s="118"/>
      <c r="R44" s="118"/>
      <c r="S44" s="119"/>
      <c r="T44" s="99"/>
      <c r="U44" s="117">
        <f>IF(OR(K44="",L44=""),"",(COUNTIF(J44:J46,"V")*3)+(COUNTIF(J44:J46,"P")*1)+(COUNTIF(J44:J46,"VS")*1))</f>
        <v>6</v>
      </c>
      <c r="V44" s="117">
        <f>IF(OR(K44="",L44=""),"",(COUNTIF(M44:M46,"V")*3)+(COUNTIF(M44:M46,"P")*1)+(COUNTIF(M44:M46,"VS")*1))</f>
        <v>2</v>
      </c>
      <c r="W44" s="172">
        <v>4</v>
      </c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13</v>
      </c>
      <c r="M45" s="71" t="str">
        <f>IF(OR(K45="",L45=""),"",IF(L45&gt;K45,"V",IF(K45=L45,"","P")))</f>
        <v>P</v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>LA SAMARE</v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>M-PROULX</v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0" priority="23">
      <formula>B2=VLOOKUP("X2",$A$9:$J$13,5,FALSE)</formula>
    </cfRule>
    <cfRule type="expression" dxfId="69" priority="24">
      <formula>B2=VLOOKUP("X1",$A$9:$J$12,5,FALSE)</formula>
    </cfRule>
  </conditionalFormatting>
  <conditionalFormatting sqref="B8:Q8">
    <cfRule type="expression" dxfId="68" priority="11">
      <formula>B8=VLOOKUP("X1",$A$9:$J$13,5,FALSE)</formula>
    </cfRule>
  </conditionalFormatting>
  <conditionalFormatting sqref="B9:Q13">
    <cfRule type="expression" dxfId="67" priority="2">
      <formula>B9=VLOOKUP("X4",$A$9:$J$13,5,FALSE)</formula>
    </cfRule>
    <cfRule type="expression" dxfId="66" priority="3">
      <formula>B9=VLOOKUP("X3",$A$9:$J$13,5,FALSE)</formula>
    </cfRule>
    <cfRule type="expression" dxfId="65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4" priority="20">
      <formula>B1=VLOOKUP("X2",$A$9:$J$13,5,FALSE)</formula>
    </cfRule>
    <cfRule type="expression" dxfId="63" priority="21">
      <formula>B1=VLOOKUP("X3",$A$9:$J$13,5,FALSE)</formula>
    </cfRule>
    <cfRule type="expression" dxfId="62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1" priority="19">
      <formula>B1=VLOOKUP("X1",$A$9:$J$13,5,FALSE)</formula>
    </cfRule>
  </conditionalFormatting>
  <conditionalFormatting sqref="B4:S7">
    <cfRule type="expression" dxfId="60" priority="6">
      <formula>B4=VLOOKUP("X1",$A$9:$J$13,5,FALSE)</formula>
    </cfRule>
    <cfRule type="expression" dxfId="59" priority="7">
      <formula>B4=VLOOKUP("X2",$A$9:$J$13,5,FALSE)</formula>
    </cfRule>
    <cfRule type="expression" dxfId="58" priority="8">
      <formula>B4=VLOOKUP("X3",$A$9:$J$13,5,FALSE)</formula>
    </cfRule>
    <cfRule type="expression" dxfId="57" priority="9">
      <formula>B4=VLOOKUP("X4",$A$9:$J$13,5,FALSE)</formula>
    </cfRule>
  </conditionalFormatting>
  <conditionalFormatting sqref="C2:S3">
    <cfRule type="expression" dxfId="56" priority="13">
      <formula>C2=VLOOKUP("X4",$A$9:$J$13,5,FALSE)</formula>
    </cfRule>
    <cfRule type="expression" dxfId="55" priority="14">
      <formula>C2=VLOOKUP("X3",$A$9:$J$13,5,FALSE)</formula>
    </cfRule>
    <cfRule type="expression" dxfId="54" priority="15">
      <formula>C2=VLOOKUP("X2",$A$9:$J$13,5,FALSE)</formula>
    </cfRule>
  </conditionalFormatting>
  <conditionalFormatting sqref="D2:I3">
    <cfRule type="expression" dxfId="53" priority="12">
      <formula>D2=VLOOKUP("X5",$A$9:$J$13,5,FALSE)</formula>
    </cfRule>
    <cfRule type="expression" dxfId="52" priority="16">
      <formula>D2=VLOOKUP("X1",$A$9:$J$12,5,FALSE)</formula>
    </cfRule>
  </conditionalFormatting>
  <conditionalFormatting sqref="D9:J12">
    <cfRule type="expression" dxfId="51" priority="1">
      <formula>D9=VLOOKUP("X5",$A$9:$J$13,5,FALSE)</formula>
    </cfRule>
    <cfRule type="expression" dxfId="50" priority="5">
      <formula>D9=VLOOKUP("X1",$A$9:$J$12,5,FALSE)</formula>
    </cfRule>
  </conditionalFormatting>
  <conditionalFormatting sqref="E8:Q8">
    <cfRule type="expression" dxfId="49" priority="10">
      <formula>E8=VLOOKUP("X2",$A$9:$J$13,5,FALSE)</formula>
    </cfRule>
  </conditionalFormatting>
  <conditionalFormatting sqref="L9:Q10">
    <cfRule type="expression" dxfId="48" priority="17">
      <formula>L9=VLOOKUP("X5",$A$9:$J$13,5,FALSE)</formula>
    </cfRule>
    <cfRule type="expression" dxfId="47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22CC4-439F-468D-BBF6-C652BDC09791}">
  <sheetPr>
    <pageSetUpPr fitToPage="1"/>
  </sheetPr>
  <dimension ref="A1:AG80"/>
  <sheetViews>
    <sheetView zoomScaleNormal="100" workbookViewId="0">
      <selection activeCell="L13" sqref="L13:Q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155</v>
      </c>
      <c r="E2" s="140"/>
      <c r="F2" s="140"/>
      <c r="G2" s="140"/>
      <c r="H2" s="140"/>
      <c r="I2" s="141"/>
      <c r="J2" s="47"/>
      <c r="K2" s="139" t="s">
        <v>192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197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201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37" t="s">
        <v>180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>
        <v>31</v>
      </c>
      <c r="S9" s="63">
        <f>IF(R9="","",RANK(R9,$R$9:$R$14,0))</f>
        <v>1</v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29" t="s">
        <v>177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>
        <v>30</v>
      </c>
      <c r="S10" s="63">
        <f t="shared" ref="S10:S14" si="0">IF(R10="","",RANK(R10,$R$9:$R$14,0))</f>
        <v>2</v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29" t="s">
        <v>184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>
        <v>29</v>
      </c>
      <c r="S11" s="63">
        <f t="shared" si="0"/>
        <v>3</v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0" t="s">
        <v>55</v>
      </c>
      <c r="E12" s="137" t="s">
        <v>198</v>
      </c>
      <c r="F12" s="137"/>
      <c r="G12" s="137"/>
      <c r="H12" s="137"/>
      <c r="I12" s="137"/>
      <c r="J12" s="137"/>
      <c r="K12" s="61"/>
      <c r="L12" s="129"/>
      <c r="M12" s="129"/>
      <c r="N12" s="129"/>
      <c r="O12" s="129"/>
      <c r="P12" s="129"/>
      <c r="Q12" s="130"/>
      <c r="R12" s="65">
        <v>29</v>
      </c>
      <c r="S12" s="63">
        <f t="shared" si="0"/>
        <v>3</v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 t="str">
        <f>IF(D13=$B$2,"X"&amp;COUNTIF($D$9:D13,D13),"")</f>
        <v/>
      </c>
      <c r="B13" s="55">
        <v>5</v>
      </c>
      <c r="D13" s="64" t="s">
        <v>7</v>
      </c>
      <c r="E13" s="129" t="s">
        <v>199</v>
      </c>
      <c r="F13" s="129"/>
      <c r="G13" s="129"/>
      <c r="H13" s="129"/>
      <c r="I13" s="129"/>
      <c r="J13" s="129"/>
      <c r="K13" s="61"/>
      <c r="L13" s="129"/>
      <c r="M13" s="129"/>
      <c r="N13" s="129"/>
      <c r="O13" s="129"/>
      <c r="P13" s="129"/>
      <c r="Q13" s="130"/>
      <c r="R13" s="65">
        <v>27</v>
      </c>
      <c r="S13" s="63">
        <f t="shared" si="0"/>
        <v>5</v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thickBot="1" x14ac:dyDescent="0.25">
      <c r="A14" s="54" t="str">
        <f>IF(D14=$B$2,"X"&amp;COUNTIF($D$9:D14,D14),"")</f>
        <v/>
      </c>
      <c r="B14" s="55">
        <v>6</v>
      </c>
      <c r="D14" s="64" t="s">
        <v>42</v>
      </c>
      <c r="E14" s="180" t="s">
        <v>200</v>
      </c>
      <c r="F14" s="180"/>
      <c r="G14" s="180"/>
      <c r="H14" s="180"/>
      <c r="I14" s="180"/>
      <c r="J14" s="180"/>
      <c r="K14" s="67"/>
      <c r="L14" s="131"/>
      <c r="M14" s="131"/>
      <c r="N14" s="131"/>
      <c r="O14" s="131"/>
      <c r="P14" s="131"/>
      <c r="Q14" s="132"/>
      <c r="R14" s="68">
        <v>26</v>
      </c>
      <c r="S14" s="69">
        <f t="shared" si="0"/>
        <v>6</v>
      </c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3.5" customHeight="1" x14ac:dyDescent="0.2">
      <c r="A15" s="54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87"/>
      <c r="E16" s="168"/>
      <c r="F16" s="168"/>
      <c r="G16" s="168"/>
      <c r="H16" s="168"/>
      <c r="I16" s="168"/>
      <c r="J16" s="168"/>
      <c r="K16" s="169" t="s">
        <v>132</v>
      </c>
      <c r="L16" s="169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>
        <v>2</v>
      </c>
      <c r="E17" s="118" t="str">
        <f>VLOOKUP(D17,$B$9:$J$14,4,FALSE)</f>
        <v>Ylann Pellerin</v>
      </c>
      <c r="F17" s="118"/>
      <c r="G17" s="118"/>
      <c r="H17" s="118"/>
      <c r="I17" s="119"/>
      <c r="J17" s="71" t="str">
        <f>IF(OR(K17="",L17=""),"",IF(K17&gt;L17,"V",IF(K17=L17,"","P")))</f>
        <v>V</v>
      </c>
      <c r="K17" s="72">
        <v>21</v>
      </c>
      <c r="L17" s="72">
        <v>10</v>
      </c>
      <c r="M17" s="71" t="str">
        <f>IF(OR(K17="",L17=""),"",IF(L17&gt;K17,"V",IF(K17=L17,"","P")))</f>
        <v>P</v>
      </c>
      <c r="N17" s="125">
        <v>4</v>
      </c>
      <c r="O17" s="118" t="str">
        <f>VLOOKUP(N17,$B$9:$J$14,4,FALSE)</f>
        <v>Esteban Bolduc</v>
      </c>
      <c r="P17" s="118"/>
      <c r="Q17" s="118"/>
      <c r="R17" s="118"/>
      <c r="S17" s="119"/>
      <c r="U17" s="117">
        <f>IF(OR(K17="",L17=""),"",(COUNTIF(J17:J19,"V")*3)+(COUNTIF(J17:J19,"P")*1)+(COUNTIF(J17:J19,"VS")*1))</f>
        <v>6</v>
      </c>
      <c r="V17" s="117">
        <f>IF(OR(K17="",L17=""),"",(COUNTIF(M17:M19,"V")*3)+(COUNTIF(M17:M19,"P")*1)+(COUNTIF(M17:M19,"VS")*1))</f>
        <v>2</v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70"/>
      <c r="E18" s="118" t="str">
        <f>IF(VLOOKUP(D17,$B$9:$Q$14,11,FALSE)="","",VLOOKUP(D17,$B$9:$Q$14,11,FALSE))</f>
        <v/>
      </c>
      <c r="F18" s="118"/>
      <c r="G18" s="118"/>
      <c r="H18" s="118"/>
      <c r="I18" s="119"/>
      <c r="J18" s="71" t="str">
        <f>IF(OR(K18="",L18=""),"",IF(K18&gt;L18,"V",IF(K18=L18,"","P")))</f>
        <v>V</v>
      </c>
      <c r="K18" s="72">
        <v>21</v>
      </c>
      <c r="L18" s="72">
        <v>18</v>
      </c>
      <c r="M18" s="71" t="str">
        <f>IF(OR(K18="",L18=""),"",IF(L18&gt;K18,"V",IF(K18=L18,"","P")))</f>
        <v>P</v>
      </c>
      <c r="N18" s="126"/>
      <c r="O18" s="118" t="str">
        <f>IF(VLOOKUP(N17,$B$9:$Q$14,11,FALSE)="","",VLOOKUP(N17,$B$9:$Q$14,11,FALSE))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70"/>
      <c r="E19" s="181" t="str">
        <f>IF(VLOOKUP(D17,$B$9:$D$14,3,FALSE)="","",VLOOKUP((VLOOKUP(D17,$B$9:$D$14,3,FALSE)),[1]Lég!$H$3:$J$30,3,FALSE))</f>
        <v>M-PROULX</v>
      </c>
      <c r="F19" s="182"/>
      <c r="G19" s="182"/>
      <c r="H19" s="182"/>
      <c r="I19" s="183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81" t="str">
        <f>IF(VLOOKUP(N17,$B$9:$D$14,3,FALSE)="","",VLOOKUP((VLOOKUP(N17,$B$9:$D$14,3,FALSE)),[1]Lég!$H$3:$J$30,3,FALSE))</f>
        <v>JEANNE-MANCE</v>
      </c>
      <c r="P19" s="182"/>
      <c r="Q19" s="182"/>
      <c r="R19" s="182"/>
      <c r="S19" s="183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5</v>
      </c>
      <c r="E21" s="118" t="str">
        <f>VLOOKUP(D21,$B$9:$J$14,4,FALSE)</f>
        <v>Jeremy Bujold</v>
      </c>
      <c r="F21" s="118"/>
      <c r="G21" s="118"/>
      <c r="H21" s="118"/>
      <c r="I21" s="119"/>
      <c r="J21" s="71" t="str">
        <f>IF(OR(K21="",L21=""),"",IF(K21&gt;L21,"V",IF(K21=L21,"","P")))</f>
        <v>P</v>
      </c>
      <c r="K21" s="72">
        <v>21</v>
      </c>
      <c r="L21" s="72">
        <v>23</v>
      </c>
      <c r="M21" s="71" t="str">
        <f>IF(OR(K21="",L21=""),"",IF(L21&gt;K21,"V",IF(K21=L21,"","P")))</f>
        <v>V</v>
      </c>
      <c r="N21" s="125">
        <v>6</v>
      </c>
      <c r="O21" s="118" t="str">
        <f>VLOOKUP(N21,$B$9:$J$14,4,FALSE)</f>
        <v>Alexis Gingras-Asselin</v>
      </c>
      <c r="P21" s="118"/>
      <c r="Q21" s="118"/>
      <c r="R21" s="118"/>
      <c r="S21" s="119"/>
      <c r="U21" s="117">
        <f>IF(OR(K21="",L21=""),"",(COUNTIF(J21:J23,"V")*3)+(COUNTIF(J21:J23,"P")*1)+(COUNTIF(J21:J23,"VS")*1))</f>
        <v>5</v>
      </c>
      <c r="V21" s="117">
        <f>IF(OR(K21="",L21=""),"",(COUNTIF(M21:M23,"V")*3)+(COUNTIF(M21:M23,"P")*1)+(COUNTIF(M21:M23,"VS")*1))</f>
        <v>4</v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IF(VLOOKUP(D21,$B$9:$Q$14,11,FALSE)="","",VLOOKUP(D21,$B$9:$Q$14,11,FALSE))</f>
        <v/>
      </c>
      <c r="F22" s="118"/>
      <c r="G22" s="118"/>
      <c r="H22" s="118"/>
      <c r="I22" s="119"/>
      <c r="J22" s="71" t="str">
        <f>IF(OR(K22="",L22=""),"",IF(K22&gt;L22,"V",IF(K22=L22,"","P")))</f>
        <v>V</v>
      </c>
      <c r="K22" s="72">
        <v>21</v>
      </c>
      <c r="L22" s="72">
        <v>19</v>
      </c>
      <c r="M22" s="71" t="str">
        <f>IF(OR(K22="",L22=""),"",IF(L22&gt;K22,"V",IF(K22=L22,"","P")))</f>
        <v>P</v>
      </c>
      <c r="N22" s="126"/>
      <c r="O22" s="118" t="str">
        <f>IF(VLOOKUP(N21,$B$9:$Q$14,11,FALSE)="","",VLOOKUP(N21,$B$9:$Q$14,11,FALSE))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81" t="str">
        <f>IF(VLOOKUP(D21,$B$9:$D$14,3,FALSE)="","",VLOOKUP((VLOOKUP(D21,$B$9:$D$14,3,FALSE)),[1]Lég!$H$3:$J$30,3,FALSE))</f>
        <v>MARIE-RIVIER</v>
      </c>
      <c r="F23" s="182"/>
      <c r="G23" s="182"/>
      <c r="H23" s="182"/>
      <c r="I23" s="183"/>
      <c r="J23" s="71" t="str">
        <f>IF(OR(K23="",L23=""),"",IF(K23&gt;L23,"VS","PS"))</f>
        <v>VS</v>
      </c>
      <c r="K23" s="72">
        <v>11</v>
      </c>
      <c r="L23" s="72">
        <v>7</v>
      </c>
      <c r="M23" s="71" t="str">
        <f>IF(OR(K23="",L23=""),"",IF(L23&gt;K23,"VS","PS"))</f>
        <v>PS</v>
      </c>
      <c r="N23" s="127"/>
      <c r="O23" s="181" t="str">
        <f>IF(VLOOKUP(N21,$B$9:$D$14,3,FALSE)="","",VLOOKUP((VLOOKUP(N21,$B$9:$D$14,3,FALSE)),[1]Lég!$H$3:$J$30,3,FALSE))</f>
        <v>LA SAMARE</v>
      </c>
      <c r="P23" s="182"/>
      <c r="Q23" s="182"/>
      <c r="R23" s="182"/>
      <c r="S23" s="183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2">
        <v>1</v>
      </c>
      <c r="E25" s="118" t="str">
        <f>VLOOKUP(D25,$B$9:$J$14,4,FALSE)</f>
        <v>William Comtois</v>
      </c>
      <c r="F25" s="118"/>
      <c r="G25" s="118"/>
      <c r="H25" s="118"/>
      <c r="I25" s="119"/>
      <c r="J25" s="71" t="str">
        <f>IF(OR(K25="",L25=""),"",IF(K25&gt;L25,"V",IF(K25=L25,"","P")))</f>
        <v>V</v>
      </c>
      <c r="K25" s="72">
        <v>21</v>
      </c>
      <c r="L25" s="72">
        <v>12</v>
      </c>
      <c r="M25" s="71" t="str">
        <f>IF(OR(K25="",L25=""),"",IF(L25&gt;K25,"V",IF(K25=L25,"","P")))</f>
        <v>P</v>
      </c>
      <c r="N25" s="125">
        <v>3</v>
      </c>
      <c r="O25" s="118" t="str">
        <f>VLOOKUP(N25,$B$9:$J$14,4,FALSE)</f>
        <v>Emerick Touchette</v>
      </c>
      <c r="P25" s="118"/>
      <c r="Q25" s="118"/>
      <c r="R25" s="118"/>
      <c r="S25" s="119"/>
      <c r="U25" s="117">
        <f>IF(OR(K25="",L25=""),"",(COUNTIF(J25:J27,"V")*3)+(COUNTIF(J25:J27,"P")*1)+(COUNTIF(J25:J27,"VS")*1))</f>
        <v>6</v>
      </c>
      <c r="V25" s="117">
        <f>IF(OR(K25="",L25=""),"",(COUNTIF(M25:M27,"V")*3)+(COUNTIF(M25:M27,"P")*1)+(COUNTIF(M25:M27,"VS")*1))</f>
        <v>2</v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71"/>
      <c r="C26" s="3"/>
      <c r="D26" s="123"/>
      <c r="E26" s="118" t="str">
        <f>IF(VLOOKUP(D25,$B$9:$Q$14,11,FALSE)="","",VLOOKUP(D25,$B$9:$Q$14,11,FALSE))</f>
        <v/>
      </c>
      <c r="F26" s="118"/>
      <c r="G26" s="118"/>
      <c r="H26" s="118"/>
      <c r="I26" s="119"/>
      <c r="J26" s="71" t="str">
        <f>IF(OR(K26="",L26=""),"",IF(K26&gt;L26,"V",IF(K26=L26,"","P")))</f>
        <v>V</v>
      </c>
      <c r="K26" s="72">
        <v>23</v>
      </c>
      <c r="L26" s="72">
        <v>21</v>
      </c>
      <c r="M26" s="71" t="str">
        <f>IF(OR(K26="",L26=""),"",IF(L26&gt;K26,"V",IF(K26=L26,"","P")))</f>
        <v>P</v>
      </c>
      <c r="N26" s="126"/>
      <c r="O26" s="118" t="str">
        <f>IF(VLOOKUP(N25,$B$9:$Q$14,11,FALSE)="","",VLOOKUP(N25,$B$9:$Q$14,11,FALSE))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4"/>
      <c r="E27" s="181" t="str">
        <f>IF(VLOOKUP(D25,$B$9:$D$14,3,FALSE)="","",VLOOKUP((VLOOKUP(D25,$B$9:$D$14,3,FALSE)),[1]Lég!$H$3:$J$30,3,FALSE))</f>
        <v>STE-MARIE</v>
      </c>
      <c r="F27" s="182"/>
      <c r="G27" s="182"/>
      <c r="H27" s="182"/>
      <c r="I27" s="183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81" t="str">
        <f>IF(VLOOKUP(N25,$B$9:$D$14,3,FALSE)="","",VLOOKUP((VLOOKUP(N25,$B$9:$D$14,3,FALSE)),[1]Lég!$H$3:$J$30,3,FALSE))</f>
        <v xml:space="preserve">TANDEM </v>
      </c>
      <c r="P27" s="182"/>
      <c r="Q27" s="182"/>
      <c r="R27" s="182"/>
      <c r="S27" s="183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2">
        <v>2</v>
      </c>
      <c r="E29" s="118" t="str">
        <f>VLOOKUP(D29,$B$9:$J$14,4,FALSE)</f>
        <v>Ylann Pellerin</v>
      </c>
      <c r="F29" s="118"/>
      <c r="G29" s="118"/>
      <c r="H29" s="118"/>
      <c r="I29" s="119"/>
      <c r="J29" s="71" t="str">
        <f>IF(OR(K29="",L29=""),"",IF(K29&gt;L29,"V",IF(K29=L29,"","P")))</f>
        <v>V</v>
      </c>
      <c r="K29" s="72">
        <v>21</v>
      </c>
      <c r="L29" s="72">
        <v>12</v>
      </c>
      <c r="M29" s="71" t="str">
        <f>IF(OR(K29="",L29=""),"",IF(L29&gt;K29,"V",IF(K29=L29,"","P")))</f>
        <v>P</v>
      </c>
      <c r="N29" s="125">
        <v>6</v>
      </c>
      <c r="O29" s="118" t="str">
        <f>VLOOKUP(N29,$B$9:$J$14,4,FALSE)</f>
        <v>Alexis Gingras-Asselin</v>
      </c>
      <c r="P29" s="118"/>
      <c r="Q29" s="118"/>
      <c r="R29" s="118"/>
      <c r="S29" s="119"/>
      <c r="U29" s="117">
        <f>IF(OR(K29="",L29=""),"",(COUNTIF(J29:J31,"V")*3)+(COUNTIF(J29:J31,"P")*1)+(COUNTIF(J29:J31,"VS")*1))</f>
        <v>6</v>
      </c>
      <c r="V29" s="117">
        <f>IF(OR(K29="",L29=""),"",(COUNTIF(M29:M31,"V")*3)+(COUNTIF(M29:M31,"P")*1)+(COUNTIF(M29:M31,"VS")*1))</f>
        <v>2</v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71"/>
      <c r="C30" s="3"/>
      <c r="D30" s="123"/>
      <c r="E30" s="118" t="str">
        <f>IF(VLOOKUP(D29,$B$9:$Q$14,11,FALSE)="","",VLOOKUP(D29,$B$9:$Q$14,11,FALSE))</f>
        <v/>
      </c>
      <c r="F30" s="118"/>
      <c r="G30" s="118"/>
      <c r="H30" s="118"/>
      <c r="I30" s="119"/>
      <c r="J30" s="71" t="str">
        <f>IF(OR(K30="",L30=""),"",IF(K30&gt;L30,"V",IF(K30=L30,"","P")))</f>
        <v>V</v>
      </c>
      <c r="K30" s="72">
        <v>21</v>
      </c>
      <c r="L30" s="72">
        <v>9</v>
      </c>
      <c r="M30" s="71" t="str">
        <f>IF(OR(K30="",L30=""),"",IF(L30&gt;K30,"V",IF(K30=L30,"","P")))</f>
        <v>P</v>
      </c>
      <c r="N30" s="126"/>
      <c r="O30" s="118" t="str">
        <f>IF(VLOOKUP(N29,$B$9:$Q$14,11,FALSE)="","",VLOOKUP(N29,$B$9:$Q$14,11,FALSE))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4"/>
      <c r="E31" s="181" t="str">
        <f>IF(VLOOKUP(D29,$B$9:$D$14,3,FALSE)="","",VLOOKUP((VLOOKUP(D29,$B$9:$D$14,3,FALSE)),[1]Lég!$H$3:$J$30,3,FALSE))</f>
        <v>M-PROULX</v>
      </c>
      <c r="F31" s="182"/>
      <c r="G31" s="182"/>
      <c r="H31" s="182"/>
      <c r="I31" s="183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81" t="str">
        <f>IF(VLOOKUP(N29,$B$9:$D$14,3,FALSE)="","",VLOOKUP((VLOOKUP(N29,$B$9:$D$14,3,FALSE)),[1]Lég!$H$3:$J$30,3,FALSE))</f>
        <v>LA SAMARE</v>
      </c>
      <c r="P31" s="182"/>
      <c r="Q31" s="182"/>
      <c r="R31" s="182"/>
      <c r="S31" s="183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2">
        <v>1</v>
      </c>
      <c r="E33" s="118" t="str">
        <f>VLOOKUP(D33,$B$9:$J$14,4,FALSE)</f>
        <v>William Comtois</v>
      </c>
      <c r="F33" s="118"/>
      <c r="G33" s="118"/>
      <c r="H33" s="118"/>
      <c r="I33" s="119"/>
      <c r="J33" s="71" t="str">
        <f>IF(OR(K33="",L33=""),"",IF(K33&gt;L33,"V",IF(K33=L33,"","P")))</f>
        <v>V</v>
      </c>
      <c r="K33" s="72">
        <v>21</v>
      </c>
      <c r="L33" s="72">
        <v>18</v>
      </c>
      <c r="M33" s="71" t="str">
        <f>IF(OR(K33="",L33=""),"",IF(L33&gt;K33,"V",IF(K33=L33,"","P")))</f>
        <v>P</v>
      </c>
      <c r="N33" s="125">
        <v>4</v>
      </c>
      <c r="O33" s="118" t="str">
        <f>VLOOKUP(N33,$B$9:$J$14,4,FALSE)</f>
        <v>Esteban Bolduc</v>
      </c>
      <c r="P33" s="118"/>
      <c r="Q33" s="118"/>
      <c r="R33" s="118"/>
      <c r="S33" s="119"/>
      <c r="U33" s="117">
        <f>IF(OR(K33="",L33=""),"",(COUNTIF(J33:J35,"V")*3)+(COUNTIF(J33:J35,"P")*1)+(COUNTIF(J33:J35,"VS")*1))</f>
        <v>6</v>
      </c>
      <c r="V33" s="117">
        <f>IF(OR(K33="",L33=""),"",(COUNTIF(M33:M35,"V")*3)+(COUNTIF(M33:M35,"P")*1)+(COUNTIF(M33:M35,"VS")*1))</f>
        <v>2</v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71"/>
      <c r="C34" s="3"/>
      <c r="D34" s="123"/>
      <c r="E34" s="118" t="str">
        <f>IF(VLOOKUP(D33,$B$9:$Q$14,11,FALSE)="","",VLOOKUP(D33,$B$9:$Q$14,11,FALSE))</f>
        <v/>
      </c>
      <c r="F34" s="118"/>
      <c r="G34" s="118"/>
      <c r="H34" s="118"/>
      <c r="I34" s="119"/>
      <c r="J34" s="71" t="str">
        <f>IF(OR(K34="",L34=""),"",IF(K34&gt;L34,"V",IF(K34=L34,"","P")))</f>
        <v>V</v>
      </c>
      <c r="K34" s="72">
        <v>21</v>
      </c>
      <c r="L34" s="72">
        <v>6</v>
      </c>
      <c r="M34" s="71" t="str">
        <f>IF(OR(K34="",L34=""),"",IF(L34&gt;K34,"V",IF(K34=L34,"","P")))</f>
        <v>P</v>
      </c>
      <c r="N34" s="126"/>
      <c r="O34" s="118" t="str">
        <f>IF(VLOOKUP(N33,$B$9:$Q$14,11,FALSE)="","",VLOOKUP(N33,$B$9:$Q$14,11,FALSE))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4"/>
      <c r="E35" s="181" t="str">
        <f>IF(VLOOKUP(D33,$B$9:$D$14,3,FALSE)="","",VLOOKUP((VLOOKUP(D33,$B$9:$D$14,3,FALSE)),[1]Lég!$H$3:$J$30,3,FALSE))</f>
        <v>STE-MARIE</v>
      </c>
      <c r="F35" s="182"/>
      <c r="G35" s="182"/>
      <c r="H35" s="182"/>
      <c r="I35" s="183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81" t="str">
        <f>IF(VLOOKUP(N33,$B$9:$D$14,3,FALSE)="","",VLOOKUP((VLOOKUP(N33,$B$9:$D$14,3,FALSE)),[1]Lég!$H$3:$J$30,3,FALSE))</f>
        <v>JEANNE-MANCE</v>
      </c>
      <c r="P35" s="182"/>
      <c r="Q35" s="182"/>
      <c r="R35" s="182"/>
      <c r="S35" s="183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2">
        <v>3</v>
      </c>
      <c r="E37" s="118" t="str">
        <f>VLOOKUP(D37,$B$9:$J$14,4,FALSE)</f>
        <v>Emerick Touchette</v>
      </c>
      <c r="F37" s="118"/>
      <c r="G37" s="118"/>
      <c r="H37" s="118"/>
      <c r="I37" s="119"/>
      <c r="J37" s="71" t="str">
        <f>IF(OR(K37="",L37=""),"",IF(K37&gt;L37,"V",IF(K37=L37,"","P")))</f>
        <v>V</v>
      </c>
      <c r="K37" s="72">
        <v>21</v>
      </c>
      <c r="L37" s="72">
        <v>7</v>
      </c>
      <c r="M37" s="71" t="str">
        <f>IF(OR(K37="",L37=""),"",IF(L37&gt;K37,"V",IF(K37=L37,"","P")))</f>
        <v>P</v>
      </c>
      <c r="N37" s="125">
        <v>5</v>
      </c>
      <c r="O37" s="118" t="str">
        <f>VLOOKUP(N37,$B$9:$J$14,4,FALSE)</f>
        <v>Jeremy Bujold</v>
      </c>
      <c r="P37" s="118"/>
      <c r="Q37" s="118"/>
      <c r="R37" s="118"/>
      <c r="S37" s="119"/>
      <c r="U37" s="117">
        <f>IF(OR(K37="",L37=""),"",(COUNTIF(J37:J39,"V")*3)+(COUNTIF(J37:J39,"P")*1)+(COUNTIF(J37:J39,"VS")*1))</f>
        <v>6</v>
      </c>
      <c r="V37" s="117">
        <f>IF(OR(K37="",L37=""),"",(COUNTIF(M37:M39,"V")*3)+(COUNTIF(M37:M39,"P")*1)+(COUNTIF(M37:M39,"VS")*1))</f>
        <v>2</v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71"/>
      <c r="C38" s="3"/>
      <c r="D38" s="123"/>
      <c r="E38" s="118" t="str">
        <f>IF(VLOOKUP(D37,$B$9:$Q$14,11,FALSE)="","",VLOOKUP(D37,$B$9:$Q$14,11,FALSE))</f>
        <v/>
      </c>
      <c r="F38" s="118"/>
      <c r="G38" s="118"/>
      <c r="H38" s="118"/>
      <c r="I38" s="119"/>
      <c r="J38" s="71" t="str">
        <f>IF(OR(K38="",L38=""),"",IF(K38&gt;L38,"V",IF(K38=L38,"","P")))</f>
        <v>V</v>
      </c>
      <c r="K38" s="72">
        <v>21</v>
      </c>
      <c r="L38" s="72">
        <v>5</v>
      </c>
      <c r="M38" s="71" t="str">
        <f>IF(OR(K38="",L38=""),"",IF(L38&gt;K38,"V",IF(K38=L38,"","P")))</f>
        <v>P</v>
      </c>
      <c r="N38" s="126"/>
      <c r="O38" s="118" t="str">
        <f>IF(VLOOKUP(N37,$B$9:$Q$14,11,FALSE)="","",VLOOKUP(N37,$B$9:$Q$14,11,FALSE))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71"/>
      <c r="C39" s="3"/>
      <c r="D39" s="124"/>
      <c r="E39" s="181" t="str">
        <f>IF(VLOOKUP(D37,$B$9:$D$14,3,FALSE)="","",VLOOKUP((VLOOKUP(D37,$B$9:$D$14,3,FALSE)),[1]Lég!$H$3:$J$30,3,FALSE))</f>
        <v xml:space="preserve">TANDEM </v>
      </c>
      <c r="F39" s="182"/>
      <c r="G39" s="182"/>
      <c r="H39" s="182"/>
      <c r="I39" s="183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81" t="str">
        <f>IF(VLOOKUP(N37,$B$9:$D$14,3,FALSE)="","",VLOOKUP((VLOOKUP(N37,$B$9:$D$14,3,FALSE)),[1]Lég!$H$3:$J$30,3,FALSE))</f>
        <v>MARIE-RIVIER</v>
      </c>
      <c r="P39" s="182"/>
      <c r="Q39" s="182"/>
      <c r="R39" s="182"/>
      <c r="S39" s="183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71"/>
      <c r="C41" s="3"/>
      <c r="D41" s="122">
        <v>4</v>
      </c>
      <c r="E41" s="118" t="str">
        <f>VLOOKUP(D41,$B$9:$J$14,4,FALSE)</f>
        <v>Esteban Bolduc</v>
      </c>
      <c r="F41" s="118"/>
      <c r="G41" s="118"/>
      <c r="H41" s="118"/>
      <c r="I41" s="119"/>
      <c r="J41" s="71" t="str">
        <f>IF(OR(K41="",L41=""),"",IF(K41&gt;L41,"V",IF(K41=L41,"","P")))</f>
        <v>V</v>
      </c>
      <c r="K41" s="72">
        <v>21</v>
      </c>
      <c r="L41" s="72">
        <v>13</v>
      </c>
      <c r="M41" s="71" t="str">
        <f>IF(OR(K41="",L41=""),"",IF(L41&gt;K41,"V",IF(K41=L41,"","P")))</f>
        <v>P</v>
      </c>
      <c r="N41" s="125">
        <v>6</v>
      </c>
      <c r="O41" s="118" t="str">
        <f>VLOOKUP(N41,$B$9:$J$14,4,FALSE)</f>
        <v>Alexis Gingras-Asselin</v>
      </c>
      <c r="P41" s="118"/>
      <c r="Q41" s="118"/>
      <c r="R41" s="118"/>
      <c r="S41" s="119"/>
      <c r="U41" s="117">
        <f>IF(OR(K41="",L41=""),"",(COUNTIF(J41:J43,"V")*3)+(COUNTIF(J41:J43,"P")*1)+(COUNTIF(J41:J43,"VS")*1))</f>
        <v>6</v>
      </c>
      <c r="V41" s="117">
        <f>IF(OR(K41="",L41=""),"",(COUNTIF(M41:M43,"V")*3)+(COUNTIF(M41:M43,"P")*1)+(COUNTIF(M41:M43,"VS")*1))</f>
        <v>2</v>
      </c>
      <c r="AG41" s="81"/>
    </row>
    <row r="42" spans="1:33" s="82" customFormat="1" ht="15.75" x14ac:dyDescent="0.2">
      <c r="A42" s="81"/>
      <c r="B42" s="171"/>
      <c r="C42" s="3"/>
      <c r="D42" s="123"/>
      <c r="E42" s="118" t="str">
        <f>IF(VLOOKUP(D41,$B$9:$Q$14,11,FALSE)="","",VLOOKUP(D41,$B$9:$Q$14,11,FALSE))</f>
        <v/>
      </c>
      <c r="F42" s="118"/>
      <c r="G42" s="118"/>
      <c r="H42" s="118"/>
      <c r="I42" s="119"/>
      <c r="J42" s="71" t="str">
        <f>IF(OR(K42="",L42=""),"",IF(K42&gt;L42,"V",IF(K42=L42,"","P")))</f>
        <v>V</v>
      </c>
      <c r="K42" s="72">
        <v>21</v>
      </c>
      <c r="L42" s="72">
        <v>19</v>
      </c>
      <c r="M42" s="71" t="str">
        <f>IF(OR(K42="",L42=""),"",IF(L42&gt;K42,"V",IF(K42=L42,"","P")))</f>
        <v>P</v>
      </c>
      <c r="N42" s="126"/>
      <c r="O42" s="118" t="str">
        <f>IF(VLOOKUP(N41,$B$9:$Q$14,11,FALSE)="","",VLOOKUP(N41,$B$9:$Q$14,11,FALSE))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71"/>
      <c r="C43" s="3"/>
      <c r="D43" s="124"/>
      <c r="E43" s="181" t="str">
        <f>IF(VLOOKUP(D41,$B$9:$D$14,3,FALSE)="","",VLOOKUP((VLOOKUP(D41,$B$9:$D$14,3,FALSE)),[1]Lég!$H$3:$J$30,3,FALSE))</f>
        <v>JEANNE-MANCE</v>
      </c>
      <c r="F43" s="182"/>
      <c r="G43" s="182"/>
      <c r="H43" s="182"/>
      <c r="I43" s="183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81" t="str">
        <f>IF(VLOOKUP(N41,$B$9:$D$14,3,FALSE)="","",VLOOKUP((VLOOKUP(N41,$B$9:$D$14,3,FALSE)),[1]Lég!$H$3:$J$30,3,FALSE))</f>
        <v>LA SAMARE</v>
      </c>
      <c r="P43" s="182"/>
      <c r="Q43" s="182"/>
      <c r="R43" s="182"/>
      <c r="S43" s="183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71"/>
      <c r="C45" s="3"/>
      <c r="D45" s="122">
        <v>2</v>
      </c>
      <c r="E45" s="118" t="str">
        <f>VLOOKUP(D45,$B$9:$J$14,4,FALSE)</f>
        <v>Ylann Pellerin</v>
      </c>
      <c r="F45" s="118"/>
      <c r="G45" s="118"/>
      <c r="H45" s="118"/>
      <c r="I45" s="119"/>
      <c r="J45" s="71" t="str">
        <f>IF(OR(K45="",L45=""),"",IF(K45&gt;L45,"V",IF(K45=L45,"","P")))</f>
        <v>V</v>
      </c>
      <c r="K45" s="72">
        <v>21</v>
      </c>
      <c r="L45" s="72">
        <v>11</v>
      </c>
      <c r="M45" s="71" t="str">
        <f>IF(OR(K45="",L45=""),"",IF(L45&gt;K45,"V",IF(K45=L45,"","P")))</f>
        <v>P</v>
      </c>
      <c r="N45" s="125">
        <v>3</v>
      </c>
      <c r="O45" s="118" t="str">
        <f>VLOOKUP(N45,$B$9:$J$14,4,FALSE)</f>
        <v>Emerick Touchette</v>
      </c>
      <c r="P45" s="118"/>
      <c r="Q45" s="118"/>
      <c r="R45" s="118"/>
      <c r="S45" s="119"/>
      <c r="U45" s="117">
        <f>IF(OR(K45="",L45=""),"",(COUNTIF(J45:J47,"V")*3)+(COUNTIF(J45:J47,"P")*1)+(COUNTIF(J45:J47,"VS")*1))</f>
        <v>6</v>
      </c>
      <c r="V45" s="117">
        <f>IF(OR(K45="",L45=""),"",(COUNTIF(M45:M47,"V")*3)+(COUNTIF(M45:M47,"P")*1)+(COUNTIF(M45:M47,"VS")*1))</f>
        <v>2</v>
      </c>
      <c r="AG45" s="81"/>
    </row>
    <row r="46" spans="1:33" s="82" customFormat="1" ht="15.75" x14ac:dyDescent="0.2">
      <c r="A46" s="81"/>
      <c r="B46" s="171"/>
      <c r="C46" s="3"/>
      <c r="D46" s="123"/>
      <c r="E46" s="118" t="str">
        <f>IF(VLOOKUP(D45,$B$9:$Q$14,11,FALSE)="","",VLOOKUP(D45,$B$9:$Q$14,11,FALSE))</f>
        <v/>
      </c>
      <c r="F46" s="118"/>
      <c r="G46" s="118"/>
      <c r="H46" s="118"/>
      <c r="I46" s="119"/>
      <c r="J46" s="71" t="str">
        <f>IF(OR(K46="",L46=""),"",IF(K46&gt;L46,"V",IF(K46=L46,"","P")))</f>
        <v>V</v>
      </c>
      <c r="K46" s="72">
        <v>21</v>
      </c>
      <c r="L46" s="72">
        <v>15</v>
      </c>
      <c r="M46" s="71" t="str">
        <f>IF(OR(K46="",L46=""),"",IF(L46&gt;K46,"V",IF(K46=L46,"","P")))</f>
        <v>P</v>
      </c>
      <c r="N46" s="126"/>
      <c r="O46" s="118" t="str">
        <f>IF(VLOOKUP(N45,$B$9:$Q$14,11,FALSE)="","",VLOOKUP(N45,$B$9:$Q$14,11,FALSE))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71"/>
      <c r="C47" s="3"/>
      <c r="D47" s="124"/>
      <c r="E47" s="181" t="str">
        <f>IF(VLOOKUP(D45,$B$9:$D$14,3,FALSE)="","",VLOOKUP((VLOOKUP(D45,$B$9:$D$14,3,FALSE)),[1]Lég!$H$3:$J$30,3,FALSE))</f>
        <v>M-PROULX</v>
      </c>
      <c r="F47" s="182"/>
      <c r="G47" s="182"/>
      <c r="H47" s="182"/>
      <c r="I47" s="183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81" t="str">
        <f>IF(VLOOKUP(N45,$B$9:$D$14,3,FALSE)="","",VLOOKUP((VLOOKUP(N45,$B$9:$D$14,3,FALSE)),[1]Lég!$H$3:$J$30,3,FALSE))</f>
        <v xml:space="preserve">TANDEM </v>
      </c>
      <c r="P47" s="182"/>
      <c r="Q47" s="182"/>
      <c r="R47" s="182"/>
      <c r="S47" s="183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71"/>
      <c r="C49" s="3"/>
      <c r="D49" s="122">
        <v>1</v>
      </c>
      <c r="E49" s="118" t="str">
        <f>VLOOKUP(D49,$B$9:$J$14,4,FALSE)</f>
        <v>William Comtois</v>
      </c>
      <c r="F49" s="118"/>
      <c r="G49" s="118"/>
      <c r="H49" s="118"/>
      <c r="I49" s="119"/>
      <c r="J49" s="71" t="str">
        <f>IF(OR(K49="",L49=""),"",IF(K49&gt;L49,"V",IF(K49=L49,"","P")))</f>
        <v>V</v>
      </c>
      <c r="K49" s="72">
        <v>21</v>
      </c>
      <c r="L49" s="72">
        <v>5</v>
      </c>
      <c r="M49" s="71" t="str">
        <f>IF(OR(K49="",L49=""),"",IF(L49&gt;K49,"V",IF(K49=L49,"","P")))</f>
        <v>P</v>
      </c>
      <c r="N49" s="125">
        <v>5</v>
      </c>
      <c r="O49" s="118" t="str">
        <f>VLOOKUP(N49,$B$9:$J$14,4,FALSE)</f>
        <v>Jeremy Bujold</v>
      </c>
      <c r="P49" s="118"/>
      <c r="Q49" s="118"/>
      <c r="R49" s="118"/>
      <c r="S49" s="119"/>
      <c r="U49" s="117">
        <f>IF(OR(K49="",L49=""),"",(COUNTIF(J49:J51,"V")*3)+(COUNTIF(J49:J51,"P")*1)+(COUNTIF(J49:J51,"VS")*1))</f>
        <v>6</v>
      </c>
      <c r="V49" s="117">
        <f>IF(OR(K49="",L49=""),"",(COUNTIF(M49:M51,"V")*3)+(COUNTIF(M49:M51,"P")*1)+(COUNTIF(M49:M51,"VS")*1))</f>
        <v>2</v>
      </c>
      <c r="AG49" s="81"/>
    </row>
    <row r="50" spans="1:33" s="82" customFormat="1" ht="15.75" x14ac:dyDescent="0.2">
      <c r="A50" s="81"/>
      <c r="B50" s="171"/>
      <c r="C50" s="3"/>
      <c r="D50" s="123"/>
      <c r="E50" s="118" t="str">
        <f>IF(VLOOKUP(D49,$B$9:$Q$14,11,FALSE)="","",VLOOKUP(D49,$B$9:$Q$14,11,FALSE))</f>
        <v/>
      </c>
      <c r="F50" s="118"/>
      <c r="G50" s="118"/>
      <c r="H50" s="118"/>
      <c r="I50" s="119"/>
      <c r="J50" s="71" t="str">
        <f>IF(OR(K50="",L50=""),"",IF(K50&gt;L50,"V",IF(K50=L50,"","P")))</f>
        <v>V</v>
      </c>
      <c r="K50" s="72">
        <v>21</v>
      </c>
      <c r="L50" s="72">
        <v>7</v>
      </c>
      <c r="M50" s="71" t="str">
        <f>IF(OR(K50="",L50=""),"",IF(L50&gt;K50,"V",IF(K50=L50,"","P")))</f>
        <v>P</v>
      </c>
      <c r="N50" s="126"/>
      <c r="O50" s="118" t="str">
        <f>IF(VLOOKUP(N49,$B$9:$Q$14,11,FALSE)="","",VLOOKUP(N49,$B$9:$Q$14,11,FALSE))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71"/>
      <c r="C51" s="3"/>
      <c r="D51" s="124"/>
      <c r="E51" s="181" t="str">
        <f>IF(VLOOKUP(D49,$B$9:$D$14,3,FALSE)="","",VLOOKUP((VLOOKUP(D49,$B$9:$D$14,3,FALSE)),[1]Lég!$H$3:$J$30,3,FALSE))</f>
        <v>STE-MARIE</v>
      </c>
      <c r="F51" s="182"/>
      <c r="G51" s="182"/>
      <c r="H51" s="182"/>
      <c r="I51" s="183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81" t="str">
        <f>IF(VLOOKUP(N49,$B$9:$D$14,3,FALSE)="","",VLOOKUP((VLOOKUP(N49,$B$9:$D$14,3,FALSE)),[1]Lég!$H$3:$J$30,3,FALSE))</f>
        <v>MARIE-RIVIER</v>
      </c>
      <c r="P51" s="182"/>
      <c r="Q51" s="182"/>
      <c r="R51" s="182"/>
      <c r="S51" s="183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71"/>
      <c r="C53" s="3"/>
      <c r="D53" s="122">
        <v>3</v>
      </c>
      <c r="E53" s="118" t="str">
        <f>VLOOKUP(D53,$B$9:$J$14,4,FALSE)</f>
        <v>Emerick Touchette</v>
      </c>
      <c r="F53" s="118"/>
      <c r="G53" s="118"/>
      <c r="H53" s="118"/>
      <c r="I53" s="119"/>
      <c r="J53" s="71" t="str">
        <f>IF(OR(K53="",L53=""),"",IF(K53&gt;L53,"V",IF(K53=L53,"","P")))</f>
        <v>P</v>
      </c>
      <c r="K53" s="72">
        <v>24</v>
      </c>
      <c r="L53" s="72">
        <v>26</v>
      </c>
      <c r="M53" s="71" t="str">
        <f>IF(OR(K53="",L53=""),"",IF(L53&gt;K53,"V",IF(K53=L53,"","P")))</f>
        <v>V</v>
      </c>
      <c r="N53" s="125">
        <v>6</v>
      </c>
      <c r="O53" s="118" t="str">
        <f>VLOOKUP(N53,$B$9:$J$14,4,FALSE)</f>
        <v>Alexis Gingras-Asselin</v>
      </c>
      <c r="P53" s="118"/>
      <c r="Q53" s="118"/>
      <c r="R53" s="118"/>
      <c r="S53" s="119"/>
      <c r="U53" s="117">
        <f>IF(OR(K53="",L53=""),"",(COUNTIF(J53:J55,"V")*3)+(COUNTIF(J53:J55,"P")*1)+(COUNTIF(J53:J55,"VS")*1))</f>
        <v>5</v>
      </c>
      <c r="V53" s="117">
        <f>IF(OR(K53="",L53=""),"",(COUNTIF(M53:M55,"V")*3)+(COUNTIF(M53:M55,"P")*1)+(COUNTIF(M53:M55,"VS")*1))</f>
        <v>4</v>
      </c>
      <c r="AG53" s="81"/>
    </row>
    <row r="54" spans="1:33" s="82" customFormat="1" ht="15.75" x14ac:dyDescent="0.2">
      <c r="A54" s="81"/>
      <c r="B54" s="171"/>
      <c r="C54" s="3"/>
      <c r="D54" s="123"/>
      <c r="E54" s="118" t="str">
        <f>IF(VLOOKUP(D53,$B$9:$Q$14,11,FALSE)="","",VLOOKUP(D53,$B$9:$Q$14,11,FALSE))</f>
        <v/>
      </c>
      <c r="F54" s="118"/>
      <c r="G54" s="118"/>
      <c r="H54" s="118"/>
      <c r="I54" s="119"/>
      <c r="J54" s="71" t="str">
        <f>IF(OR(K54="",L54=""),"",IF(K54&gt;L54,"V",IF(K54=L54,"","P")))</f>
        <v>V</v>
      </c>
      <c r="K54" s="72">
        <v>21</v>
      </c>
      <c r="L54" s="72">
        <v>18</v>
      </c>
      <c r="M54" s="71" t="str">
        <f>IF(OR(K54="",L54=""),"",IF(L54&gt;K54,"V",IF(K54=L54,"","P")))</f>
        <v>P</v>
      </c>
      <c r="N54" s="126"/>
      <c r="O54" s="118" t="str">
        <f>IF(VLOOKUP(N53,$B$9:$Q$14,11,FALSE)="","",VLOOKUP(N53,$B$9:$Q$14,11,FALSE))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71"/>
      <c r="C55" s="3"/>
      <c r="D55" s="124"/>
      <c r="E55" s="181" t="str">
        <f>IF(VLOOKUP(D53,$B$9:$D$14,3,FALSE)="","",VLOOKUP((VLOOKUP(D53,$B$9:$D$14,3,FALSE)),[1]Lég!$H$3:$J$30,3,FALSE))</f>
        <v xml:space="preserve">TANDEM </v>
      </c>
      <c r="F55" s="182"/>
      <c r="G55" s="182"/>
      <c r="H55" s="182"/>
      <c r="I55" s="183"/>
      <c r="J55" s="71" t="str">
        <f>IF(OR(K55="",L55=""),"",IF(K55&gt;L55,"VS","PS"))</f>
        <v>VS</v>
      </c>
      <c r="K55" s="72">
        <v>11</v>
      </c>
      <c r="L55" s="72">
        <v>5</v>
      </c>
      <c r="M55" s="71" t="str">
        <f>IF(OR(K55="",L55=""),"",IF(L55&gt;K55,"VS","PS"))</f>
        <v>PS</v>
      </c>
      <c r="N55" s="127"/>
      <c r="O55" s="181" t="str">
        <f>IF(VLOOKUP(N53,$B$9:$D$14,3,FALSE)="","",VLOOKUP((VLOOKUP(N53,$B$9:$D$14,3,FALSE)),[1]Lég!$H$3:$J$30,3,FALSE))</f>
        <v>LA SAMARE</v>
      </c>
      <c r="P55" s="182"/>
      <c r="Q55" s="182"/>
      <c r="R55" s="182"/>
      <c r="S55" s="183"/>
      <c r="U55" s="117"/>
      <c r="V55" s="117"/>
      <c r="AG55" s="81"/>
    </row>
    <row r="56" spans="1:33" s="82" customFormat="1" ht="6" customHeight="1" x14ac:dyDescent="0.2">
      <c r="A56" s="81"/>
      <c r="D56" s="83"/>
      <c r="E56" s="84"/>
      <c r="F56" s="84"/>
      <c r="G56" s="84"/>
      <c r="H56" s="84"/>
      <c r="I56" s="84"/>
      <c r="J56" s="85"/>
      <c r="K56" s="84"/>
      <c r="L56" s="84"/>
      <c r="M56" s="85"/>
      <c r="N56" s="84"/>
      <c r="O56" s="84"/>
      <c r="P56" s="84"/>
      <c r="Q56" s="84"/>
      <c r="R56" s="84"/>
      <c r="S56" s="84"/>
      <c r="AG56" s="81"/>
    </row>
    <row r="57" spans="1:33" s="82" customFormat="1" ht="15.75" x14ac:dyDescent="0.2">
      <c r="A57" s="81"/>
      <c r="B57" s="171"/>
      <c r="C57" s="3"/>
      <c r="D57" s="122">
        <v>4</v>
      </c>
      <c r="E57" s="118" t="str">
        <f>VLOOKUP(D57,$B$9:$J$14,4,FALSE)</f>
        <v>Esteban Bolduc</v>
      </c>
      <c r="F57" s="118"/>
      <c r="G57" s="118"/>
      <c r="H57" s="118"/>
      <c r="I57" s="119"/>
      <c r="J57" s="71" t="str">
        <f>IF(OR(K57="",L57=""),"",IF(K57&gt;L57,"V",IF(K57=L57,"","P")))</f>
        <v>V</v>
      </c>
      <c r="K57" s="72">
        <v>21</v>
      </c>
      <c r="L57" s="72">
        <v>16</v>
      </c>
      <c r="M57" s="71" t="str">
        <f>IF(OR(K57="",L57=""),"",IF(L57&gt;K57,"V",IF(K57=L57,"","P")))</f>
        <v>P</v>
      </c>
      <c r="N57" s="125">
        <v>5</v>
      </c>
      <c r="O57" s="118" t="str">
        <f>VLOOKUP(N57,$B$9:$J$14,4,FALSE)</f>
        <v>Jeremy Bujold</v>
      </c>
      <c r="P57" s="118"/>
      <c r="Q57" s="118"/>
      <c r="R57" s="118"/>
      <c r="S57" s="119"/>
      <c r="U57" s="117">
        <f>IF(OR(K57="",L57=""),"",(COUNTIF(J57:J59,"V")*3)+(COUNTIF(J57:J59,"P")*1)+(COUNTIF(J57:J59,"VS")*1))</f>
        <v>6</v>
      </c>
      <c r="V57" s="117">
        <f>IF(OR(K57="",L57=""),"",(COUNTIF(M57:M59,"V")*3)+(COUNTIF(M57:M59,"P")*1)+(COUNTIF(M57:M59,"VS")*1))</f>
        <v>2</v>
      </c>
      <c r="AG57" s="81"/>
    </row>
    <row r="58" spans="1:33" s="82" customFormat="1" ht="15.75" x14ac:dyDescent="0.2">
      <c r="A58" s="81"/>
      <c r="B58" s="171"/>
      <c r="C58" s="3"/>
      <c r="D58" s="123"/>
      <c r="E58" s="118" t="str">
        <f>IF(VLOOKUP(D57,$B$9:$Q$14,11,FALSE)="","",VLOOKUP(D57,$B$9:$Q$14,11,FALSE))</f>
        <v/>
      </c>
      <c r="F58" s="118"/>
      <c r="G58" s="118"/>
      <c r="H58" s="118"/>
      <c r="I58" s="119"/>
      <c r="J58" s="71" t="str">
        <f>IF(OR(K58="",L58=""),"",IF(K58&gt;L58,"V",IF(K58=L58,"","P")))</f>
        <v>V</v>
      </c>
      <c r="K58" s="72">
        <v>21</v>
      </c>
      <c r="L58" s="72">
        <v>10</v>
      </c>
      <c r="M58" s="71" t="str">
        <f>IF(OR(K58="",L58=""),"",IF(L58&gt;K58,"V",IF(K58=L58,"","P")))</f>
        <v>P</v>
      </c>
      <c r="N58" s="126"/>
      <c r="O58" s="118" t="str">
        <f>IF(VLOOKUP(N57,$B$9:$Q$14,11,FALSE)="","",VLOOKUP(N57,$B$9:$Q$14,11,FALSE))</f>
        <v/>
      </c>
      <c r="P58" s="118"/>
      <c r="Q58" s="118"/>
      <c r="R58" s="118"/>
      <c r="S58" s="119"/>
      <c r="U58" s="117"/>
      <c r="V58" s="117"/>
      <c r="AG58" s="81"/>
    </row>
    <row r="59" spans="1:33" s="82" customFormat="1" ht="15.75" x14ac:dyDescent="0.2">
      <c r="A59" s="81"/>
      <c r="B59" s="171"/>
      <c r="C59" s="3"/>
      <c r="D59" s="124"/>
      <c r="E59" s="181" t="str">
        <f>IF(VLOOKUP(D57,$B$9:$D$14,3,FALSE)="","",VLOOKUP((VLOOKUP(D57,$B$9:$D$14,3,FALSE)),[1]Lég!$H$3:$J$30,3,FALSE))</f>
        <v>JEANNE-MANCE</v>
      </c>
      <c r="F59" s="182"/>
      <c r="G59" s="182"/>
      <c r="H59" s="182"/>
      <c r="I59" s="183"/>
      <c r="J59" s="71" t="str">
        <f>IF(OR(K59="",L59=""),"",IF(K59&gt;L59,"VS","PS"))</f>
        <v/>
      </c>
      <c r="K59" s="72"/>
      <c r="L59" s="72"/>
      <c r="M59" s="71" t="str">
        <f>IF(OR(K59="",L59=""),"",IF(L59&gt;K59,"VS","PS"))</f>
        <v/>
      </c>
      <c r="N59" s="127"/>
      <c r="O59" s="181" t="str">
        <f>IF(VLOOKUP(N57,$B$9:$D$14,3,FALSE)="","",VLOOKUP((VLOOKUP(N57,$B$9:$D$14,3,FALSE)),[1]Lég!$H$3:$J$30,3,FALSE))</f>
        <v>MARIE-RIVIER</v>
      </c>
      <c r="P59" s="182"/>
      <c r="Q59" s="182"/>
      <c r="R59" s="182"/>
      <c r="S59" s="183"/>
      <c r="U59" s="117"/>
      <c r="V59" s="117"/>
      <c r="AG59" s="81"/>
    </row>
    <row r="60" spans="1:33" s="82" customFormat="1" ht="6" customHeight="1" x14ac:dyDescent="0.2">
      <c r="A60" s="81"/>
      <c r="E60" s="86"/>
      <c r="F60" s="86"/>
      <c r="G60" s="86"/>
      <c r="H60" s="86"/>
      <c r="I60" s="86"/>
      <c r="J60" s="85"/>
      <c r="K60" s="86"/>
      <c r="L60" s="86"/>
      <c r="M60" s="85"/>
      <c r="N60" s="86"/>
      <c r="O60" s="86"/>
      <c r="P60" s="86"/>
      <c r="Q60" s="86"/>
      <c r="R60" s="86"/>
      <c r="S60" s="86"/>
      <c r="AG60" s="81"/>
    </row>
    <row r="61" spans="1:33" s="82" customFormat="1" ht="15.75" x14ac:dyDescent="0.2">
      <c r="A61" s="81"/>
      <c r="B61" s="171"/>
      <c r="C61" s="3"/>
      <c r="D61" s="122">
        <v>1</v>
      </c>
      <c r="E61" s="118" t="str">
        <f>VLOOKUP(D61,$B$9:$J$14,4,FALSE)</f>
        <v>William Comtois</v>
      </c>
      <c r="F61" s="118"/>
      <c r="G61" s="118"/>
      <c r="H61" s="118"/>
      <c r="I61" s="119"/>
      <c r="J61" s="71" t="str">
        <f>IF(OR(K61="",L61=""),"",IF(K61&gt;L61,"V",IF(K61=L61,"","P")))</f>
        <v>V</v>
      </c>
      <c r="K61" s="72">
        <v>27</v>
      </c>
      <c r="L61" s="72">
        <v>25</v>
      </c>
      <c r="M61" s="71" t="str">
        <f>IF(OR(K61="",L61=""),"",IF(L61&gt;K61,"V",IF(K61=L61,"","P")))</f>
        <v>P</v>
      </c>
      <c r="N61" s="125">
        <v>2</v>
      </c>
      <c r="O61" s="118" t="str">
        <f>VLOOKUP(N61,$B$9:$J$14,4,FALSE)</f>
        <v>Ylann Pellerin</v>
      </c>
      <c r="P61" s="118"/>
      <c r="Q61" s="118"/>
      <c r="R61" s="118"/>
      <c r="S61" s="119"/>
      <c r="U61" s="117">
        <f>IF(OR(K61="",L61=""),"",(COUNTIF(J61:J63,"V")*3)+(COUNTIF(J61:J63,"P")*1)+(COUNTIF(J61:J63,"VS")*1))</f>
        <v>6</v>
      </c>
      <c r="V61" s="117">
        <f>IF(OR(K61="",L61=""),"",(COUNTIF(M61:M63,"V")*3)+(COUNTIF(M61:M63,"P")*1)+(COUNTIF(M61:M63,"VS")*1))</f>
        <v>2</v>
      </c>
      <c r="AG61" s="81"/>
    </row>
    <row r="62" spans="1:33" s="82" customFormat="1" ht="15.75" x14ac:dyDescent="0.2">
      <c r="A62" s="81"/>
      <c r="B62" s="171"/>
      <c r="C62" s="3"/>
      <c r="D62" s="123"/>
      <c r="E62" s="118" t="str">
        <f>IF(VLOOKUP(D61,$B$9:$Q$14,11,FALSE)="","",VLOOKUP(D61,$B$9:$Q$14,11,FALSE))</f>
        <v/>
      </c>
      <c r="F62" s="118"/>
      <c r="G62" s="118"/>
      <c r="H62" s="118"/>
      <c r="I62" s="119"/>
      <c r="J62" s="71" t="str">
        <f>IF(OR(K62="",L62=""),"",IF(K62&gt;L62,"V",IF(K62=L62,"","P")))</f>
        <v>V</v>
      </c>
      <c r="K62" s="72">
        <v>21</v>
      </c>
      <c r="L62" s="72">
        <v>17</v>
      </c>
      <c r="M62" s="71" t="str">
        <f>IF(OR(K62="",L62=""),"",IF(L62&gt;K62,"V",IF(K62=L62,"","P")))</f>
        <v>P</v>
      </c>
      <c r="N62" s="126"/>
      <c r="O62" s="118" t="str">
        <f>IF(VLOOKUP(N61,$B$9:$Q$14,11,FALSE)="","",VLOOKUP(N61,$B$9:$Q$14,11,FALSE))</f>
        <v/>
      </c>
      <c r="P62" s="118"/>
      <c r="Q62" s="118"/>
      <c r="R62" s="118"/>
      <c r="S62" s="119"/>
      <c r="U62" s="117"/>
      <c r="V62" s="117"/>
      <c r="AG62" s="81"/>
    </row>
    <row r="63" spans="1:33" s="82" customFormat="1" ht="15.75" x14ac:dyDescent="0.2">
      <c r="A63" s="81"/>
      <c r="B63" s="171"/>
      <c r="C63" s="3"/>
      <c r="D63" s="124"/>
      <c r="E63" s="181" t="str">
        <f>IF(VLOOKUP(D61,$B$9:$D$14,3,FALSE)="","",VLOOKUP((VLOOKUP(D61,$B$9:$D$14,3,FALSE)),[1]Lég!$H$3:$J$30,3,FALSE))</f>
        <v>STE-MARIE</v>
      </c>
      <c r="F63" s="182"/>
      <c r="G63" s="182"/>
      <c r="H63" s="182"/>
      <c r="I63" s="183"/>
      <c r="J63" s="71" t="str">
        <f>IF(OR(K63="",L63=""),"",IF(K63&gt;L63,"VS","PS"))</f>
        <v/>
      </c>
      <c r="K63" s="72"/>
      <c r="L63" s="72"/>
      <c r="M63" s="71" t="str">
        <f>IF(OR(K63="",L63=""),"",IF(L63&gt;K63,"VS","PS"))</f>
        <v/>
      </c>
      <c r="N63" s="127"/>
      <c r="O63" s="181" t="str">
        <f>IF(VLOOKUP(N61,$B$9:$D$14,3,FALSE)="","",VLOOKUP((VLOOKUP(N61,$B$9:$D$14,3,FALSE)),[1]Lég!$H$3:$J$30,3,FALSE))</f>
        <v>M-PROULX</v>
      </c>
      <c r="P63" s="182"/>
      <c r="Q63" s="182"/>
      <c r="R63" s="182"/>
      <c r="S63" s="183"/>
      <c r="U63" s="117"/>
      <c r="V63" s="117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  <row r="71" spans="1:33" s="82" customFormat="1" ht="11.25" x14ac:dyDescent="0.2">
      <c r="A71" s="81"/>
      <c r="AG71" s="81"/>
    </row>
    <row r="72" spans="1:33" s="82" customFormat="1" ht="11.25" x14ac:dyDescent="0.2">
      <c r="A72" s="81"/>
      <c r="AG72" s="81"/>
    </row>
    <row r="73" spans="1:33" s="82" customFormat="1" ht="11.25" x14ac:dyDescent="0.2">
      <c r="A73" s="81"/>
      <c r="AG73" s="81"/>
    </row>
    <row r="74" spans="1:33" s="82" customFormat="1" ht="11.25" x14ac:dyDescent="0.2">
      <c r="A74" s="81"/>
      <c r="AG74" s="81"/>
    </row>
    <row r="75" spans="1:33" s="82" customFormat="1" ht="11.25" x14ac:dyDescent="0.2">
      <c r="A75" s="81"/>
      <c r="AG75" s="81"/>
    </row>
    <row r="76" spans="1:33" s="82" customFormat="1" ht="11.25" x14ac:dyDescent="0.2">
      <c r="A76" s="81"/>
      <c r="AG76" s="81"/>
    </row>
    <row r="77" spans="1:33" s="82" customFormat="1" ht="11.25" x14ac:dyDescent="0.2">
      <c r="A77" s="81"/>
      <c r="AG77" s="81"/>
    </row>
    <row r="78" spans="1:33" s="82" customFormat="1" ht="11.25" x14ac:dyDescent="0.2">
      <c r="A78" s="81"/>
      <c r="AG78" s="81"/>
    </row>
    <row r="79" spans="1:33" s="82" customFormat="1" ht="11.25" x14ac:dyDescent="0.2">
      <c r="A79" s="81"/>
      <c r="AG79" s="81"/>
    </row>
    <row r="80" spans="1:33" s="82" customFormat="1" ht="11.25" x14ac:dyDescent="0.2">
      <c r="A80" s="81"/>
      <c r="AG80" s="81"/>
    </row>
  </sheetData>
  <sheetProtection selectLockedCells="1"/>
  <mergeCells count="160">
    <mergeCell ref="V61:V63"/>
    <mergeCell ref="E62:I62"/>
    <mergeCell ref="O62:S62"/>
    <mergeCell ref="E63:I63"/>
    <mergeCell ref="O63:S63"/>
    <mergeCell ref="B61:B63"/>
    <mergeCell ref="D61:D63"/>
    <mergeCell ref="E61:I61"/>
    <mergeCell ref="N61:N63"/>
    <mergeCell ref="O61:S61"/>
    <mergeCell ref="U61:U63"/>
    <mergeCell ref="U57:U59"/>
    <mergeCell ref="V57:V59"/>
    <mergeCell ref="E58:I58"/>
    <mergeCell ref="O58:S58"/>
    <mergeCell ref="E59:I59"/>
    <mergeCell ref="O59:S59"/>
    <mergeCell ref="V53:V55"/>
    <mergeCell ref="E54:I54"/>
    <mergeCell ref="O54:S54"/>
    <mergeCell ref="E55:I55"/>
    <mergeCell ref="O55:S55"/>
    <mergeCell ref="B57:B59"/>
    <mergeCell ref="D57:D59"/>
    <mergeCell ref="E57:I57"/>
    <mergeCell ref="N57:N59"/>
    <mergeCell ref="O57:S57"/>
    <mergeCell ref="B53:B55"/>
    <mergeCell ref="D53:D55"/>
    <mergeCell ref="E53:I53"/>
    <mergeCell ref="N53:N55"/>
    <mergeCell ref="O53:S53"/>
    <mergeCell ref="U53:U55"/>
    <mergeCell ref="U49:U51"/>
    <mergeCell ref="V49:V51"/>
    <mergeCell ref="E50:I50"/>
    <mergeCell ref="O50:S50"/>
    <mergeCell ref="E51:I51"/>
    <mergeCell ref="O51:S51"/>
    <mergeCell ref="V45:V47"/>
    <mergeCell ref="E46:I46"/>
    <mergeCell ref="O46:S46"/>
    <mergeCell ref="E47:I47"/>
    <mergeCell ref="O47:S47"/>
    <mergeCell ref="B49:B51"/>
    <mergeCell ref="D49:D51"/>
    <mergeCell ref="E49:I49"/>
    <mergeCell ref="N49:N51"/>
    <mergeCell ref="O49:S49"/>
    <mergeCell ref="B45:B47"/>
    <mergeCell ref="D45:D47"/>
    <mergeCell ref="E45:I45"/>
    <mergeCell ref="N45:N47"/>
    <mergeCell ref="O45:S45"/>
    <mergeCell ref="U45:U47"/>
    <mergeCell ref="U41:U43"/>
    <mergeCell ref="V41:V43"/>
    <mergeCell ref="E42:I42"/>
    <mergeCell ref="O42:S42"/>
    <mergeCell ref="E43:I43"/>
    <mergeCell ref="O43:S43"/>
    <mergeCell ref="V37:V39"/>
    <mergeCell ref="E38:I38"/>
    <mergeCell ref="O38:S38"/>
    <mergeCell ref="E39:I39"/>
    <mergeCell ref="O39:S39"/>
    <mergeCell ref="B41:B43"/>
    <mergeCell ref="D41:D43"/>
    <mergeCell ref="E41:I41"/>
    <mergeCell ref="N41:N43"/>
    <mergeCell ref="O41:S41"/>
    <mergeCell ref="B37:B39"/>
    <mergeCell ref="D37:D39"/>
    <mergeCell ref="E37:I37"/>
    <mergeCell ref="N37:N39"/>
    <mergeCell ref="O37:S37"/>
    <mergeCell ref="U37:U39"/>
    <mergeCell ref="U33:U35"/>
    <mergeCell ref="V33:V35"/>
    <mergeCell ref="E34:I34"/>
    <mergeCell ref="O34:S34"/>
    <mergeCell ref="E35:I35"/>
    <mergeCell ref="O35:S35"/>
    <mergeCell ref="V29:V31"/>
    <mergeCell ref="E30:I30"/>
    <mergeCell ref="O30:S30"/>
    <mergeCell ref="E31:I31"/>
    <mergeCell ref="O31:S31"/>
    <mergeCell ref="B33:B35"/>
    <mergeCell ref="D33:D35"/>
    <mergeCell ref="E33:I33"/>
    <mergeCell ref="N33:N35"/>
    <mergeCell ref="O33:S33"/>
    <mergeCell ref="B29:B31"/>
    <mergeCell ref="D29:D31"/>
    <mergeCell ref="E29:I29"/>
    <mergeCell ref="N29:N31"/>
    <mergeCell ref="O29:S29"/>
    <mergeCell ref="U29:U31"/>
    <mergeCell ref="U25:U27"/>
    <mergeCell ref="V25:V27"/>
    <mergeCell ref="E26:I26"/>
    <mergeCell ref="O26:S26"/>
    <mergeCell ref="E27:I27"/>
    <mergeCell ref="O27:S27"/>
    <mergeCell ref="V21:V23"/>
    <mergeCell ref="E22:I22"/>
    <mergeCell ref="O22:S22"/>
    <mergeCell ref="E23:I23"/>
    <mergeCell ref="O23:S23"/>
    <mergeCell ref="B25:B27"/>
    <mergeCell ref="D25:D27"/>
    <mergeCell ref="E25:I25"/>
    <mergeCell ref="N25:N27"/>
    <mergeCell ref="O25:S25"/>
    <mergeCell ref="B21:B23"/>
    <mergeCell ref="D21:D23"/>
    <mergeCell ref="E21:I21"/>
    <mergeCell ref="N21:N23"/>
    <mergeCell ref="O21:S21"/>
    <mergeCell ref="U21:U23"/>
    <mergeCell ref="U17:U19"/>
    <mergeCell ref="V17:V19"/>
    <mergeCell ref="E18:I18"/>
    <mergeCell ref="O18:S18"/>
    <mergeCell ref="E19:I19"/>
    <mergeCell ref="O19:S19"/>
    <mergeCell ref="B15:S15"/>
    <mergeCell ref="B16:C16"/>
    <mergeCell ref="E16:J16"/>
    <mergeCell ref="K16:L16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E14:J14"/>
    <mergeCell ref="L14:Q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46" priority="34">
      <formula>B2=VLOOKUP("X4",$A$9:$L$15,5,FALSE)</formula>
    </cfRule>
    <cfRule type="expression" dxfId="45" priority="35">
      <formula>B2=VLOOKUP("X3",$A$9:$L$15,5,FALSE)</formula>
    </cfRule>
    <cfRule type="expression" dxfId="44" priority="36">
      <formula>B2=VLOOKUP("X1",$A$9:$E$15,5,FALSE)</formula>
    </cfRule>
    <cfRule type="expression" dxfId="43" priority="37">
      <formula>B2=VLOOKUP("X2",$A$9:$L$15,5,FALSE)</formula>
    </cfRule>
  </conditionalFormatting>
  <conditionalFormatting sqref="B1:S1 C2:C3 J2:S3 B4:S4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 B7:S7 G5:S6">
    <cfRule type="expression" dxfId="38" priority="33">
      <formula>B1=VLOOKUP("X1",$A$9:$J$15,5,FALSE)</formula>
    </cfRule>
  </conditionalFormatting>
  <conditionalFormatting sqref="B4:S4 J2:S3 B1:S1 C2:C3 B8:D8 S8:S13 K9:Q13 B9:C15 D16:S16 B17:I18 K17:L18 N17:S18 B19:D19 J19:N19 B20:S20 B21:I22 K21:L22 N21:S22 B23:D23 J23:N23 B24:S24 B25:I26 K25:L26 N25:S26 B27:D27 J27:N27 B28:S28 B29:I30 K29:L30 N29:S30 B31:D31 J31:N31 B32:S32 B33:I34 K33:L34 N33:S34 B35:D35 J35:N35 B36:S36 B37:I38 K37:L38 N37:S38 B39:D39 J39:N39 B40:S40 B41:I42 K41:L42 N41:S42 B43:D43 J43:N43 B44:S44 B45:I46 K45:L46 N45:S46 B47:D47 J47:N47 B48:S48 B49:I50 K49:L50 N49:S50 B51:D51 J51:N51 B52:S52 B53:I54 K53:L54 N53:S54 B55:D55 J55:N55 B56:S58 B59:D59 J59:N59 B60:S62 B63:D63 J63:N63 B64:S1048576 B7:S7 G5:S6">
    <cfRule type="expression" dxfId="37" priority="46">
      <formula>B1=VLOOKUP("X2",$A$9:$L$15,5,FALSE)</formula>
    </cfRule>
    <cfRule type="expression" dxfId="36" priority="47">
      <formula>B1=VLOOKUP("X3",$A$9:$L$15,5,FALSE)</formula>
    </cfRule>
  </conditionalFormatting>
  <conditionalFormatting sqref="D12:J14">
    <cfRule type="expression" dxfId="31" priority="22">
      <formula>D12=VLOOKUP("X7",$A$9:$J$15,5,FALSE)</formula>
    </cfRule>
    <cfRule type="expression" dxfId="30" priority="23">
      <formula>D12=VLOOKUP("X6",$A$9:$J$15,5,FALSE)</formula>
    </cfRule>
    <cfRule type="expression" dxfId="29" priority="24">
      <formula>D12=VLOOKUP("X5",$A$9:$J$15,5,FALSE)</formula>
    </cfRule>
    <cfRule type="expression" dxfId="28" priority="25">
      <formula>D12=VLOOKUP("X4",$A$9:$J$15,5,FALSE)</formula>
    </cfRule>
    <cfRule type="expression" dxfId="27" priority="26">
      <formula>D12=VLOOKUP("X3",$A$9:$J$15,5,FALSE)</formula>
    </cfRule>
    <cfRule type="expression" dxfId="26" priority="27">
      <formula>D12=VLOOKUP("X2",$A$9:$J$15,5,FALSE)</formula>
    </cfRule>
    <cfRule type="expression" dxfId="25" priority="28">
      <formula>D12=VLOOKUP("X1",$A$9:$J$15,5,FALSE)</formula>
    </cfRule>
  </conditionalFormatting>
  <conditionalFormatting sqref="E19:I19 O19:S19 E23:I23 O23:S23 E27:I27 O27:S27 E31:I31 O31:S31 E35:I35 O35:S35 E39:I39 O39:S39 E43:I43 O43:S43 E47:I47 O47:S47 E51:I51 O51:S51 E55:I55 O55:S55 E59:I59 O59:S59 E63:I63 O63:S63">
    <cfRule type="expression" dxfId="24" priority="17">
      <formula>E19=VLOOKUP("X5",$A$9:$J$13,5,FALSE)</formula>
    </cfRule>
    <cfRule type="expression" dxfId="23" priority="18">
      <formula>E19=VLOOKUP("X4",$A$9:$J$13,5,FALSE)</formula>
    </cfRule>
    <cfRule type="expression" dxfId="22" priority="19">
      <formula>E19=VLOOKUP("X3",$A$9:$J$13,5,FALSE)</formula>
    </cfRule>
    <cfRule type="expression" dxfId="21" priority="20">
      <formula>E19=VLOOKUP("X2",$A$9:$J$13,5,FALSE)</formula>
    </cfRule>
    <cfRule type="expression" dxfId="20" priority="21">
      <formula>E19=VLOOKUP("X1",$A$9:$J$12,5,FALSE)</formula>
    </cfRule>
  </conditionalFormatting>
  <conditionalFormatting sqref="K2:M3">
    <cfRule type="expression" dxfId="17" priority="38">
      <formula>K2=VLOOKUP("X2",$A$9:$J$13,5,FALSE)</formula>
    </cfRule>
    <cfRule type="expression" dxfId="16" priority="39">
      <formula>K2=VLOOKUP("X1",$A$9:$J$12,5,FALSE)</formula>
    </cfRule>
  </conditionalFormatting>
  <conditionalFormatting sqref="D2:I3">
    <cfRule type="expression" dxfId="15" priority="13">
      <formula>D2=VLOOKUP("X4",$A$9:$J$13,5,FALSE)</formula>
    </cfRule>
    <cfRule type="expression" dxfId="14" priority="14">
      <formula>D2=VLOOKUP("X3",$A$9:$J$13,5,FALSE)</formula>
    </cfRule>
    <cfRule type="expression" dxfId="13" priority="15">
      <formula>D2=VLOOKUP("X2",$A$9:$J$13,5,FALSE)</formula>
    </cfRule>
  </conditionalFormatting>
  <conditionalFormatting sqref="D2:I3">
    <cfRule type="expression" dxfId="12" priority="12">
      <formula>D2=VLOOKUP("X5",$A$9:$J$13,5,FALSE)</formula>
    </cfRule>
    <cfRule type="expression" dxfId="11" priority="16">
      <formula>D2=VLOOKUP("X1",$A$9:$J$12,5,FALSE)</formula>
    </cfRule>
  </conditionalFormatting>
  <conditionalFormatting sqref="B5:F6">
    <cfRule type="expression" dxfId="10" priority="8">
      <formula>B5=VLOOKUP("X1",$A$9:$J$13,5,FALSE)</formula>
    </cfRule>
    <cfRule type="expression" dxfId="9" priority="9">
      <formula>B5=VLOOKUP("X2",$A$9:$J$13,5,FALSE)</formula>
    </cfRule>
    <cfRule type="expression" dxfId="8" priority="10">
      <formula>B5=VLOOKUP("X3",$A$9:$J$13,5,FALSE)</formula>
    </cfRule>
    <cfRule type="expression" dxfId="7" priority="11">
      <formula>B5=VLOOKUP("X4",$A$9:$J$13,5,FALSE)</formula>
    </cfRule>
  </conditionalFormatting>
  <conditionalFormatting sqref="D9:J11">
    <cfRule type="expression" dxfId="6" priority="4">
      <formula>D9=VLOOKUP("X4",$A$9:$J$13,5,FALSE)</formula>
    </cfRule>
    <cfRule type="expression" dxfId="5" priority="5">
      <formula>D9=VLOOKUP("X3",$A$9:$J$13,5,FALSE)</formula>
    </cfRule>
    <cfRule type="expression" dxfId="4" priority="6">
      <formula>D9=VLOOKUP("X2",$A$9:$J$13,5,FALSE)</formula>
    </cfRule>
  </conditionalFormatting>
  <conditionalFormatting sqref="D9:J11">
    <cfRule type="expression" dxfId="3" priority="3">
      <formula>D9=VLOOKUP("X5",$A$9:$J$13,5,FALSE)</formula>
    </cfRule>
    <cfRule type="expression" dxfId="2" priority="7">
      <formula>D9=VLOOKUP("X1",$A$9:$J$12,5,FALSE)</formula>
    </cfRule>
  </conditionalFormatting>
  <conditionalFormatting sqref="E8:Q8">
    <cfRule type="expression" dxfId="1" priority="2">
      <formula>E8=VLOOKUP("X1",$A$9:$J$13,5,FALSE)</formula>
    </cfRule>
  </conditionalFormatting>
  <conditionalFormatting sqref="E8:Q8">
    <cfRule type="expression" dxfId="0" priority="1">
      <formula>E8=VLOOKUP("X2",$A$9:$J$13,5,FALSE)</formula>
    </cfRule>
  </conditionalFormatting>
  <printOptions horizontalCentered="1" verticalCentered="1"/>
  <pageMargins left="0.25" right="0.25" top="0.75" bottom="0.75" header="0.3" footer="0.3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25</vt:i4>
      </vt:variant>
    </vt:vector>
  </HeadingPairs>
  <TitlesOfParts>
    <vt:vector size="33" baseType="lpstr">
      <vt:lpstr>Lég</vt:lpstr>
      <vt:lpstr>D3-1</vt:lpstr>
      <vt:lpstr>D3-2</vt:lpstr>
      <vt:lpstr>D3-3</vt:lpstr>
      <vt:lpstr>D3-4</vt:lpstr>
      <vt:lpstr>D3-5</vt:lpstr>
      <vt:lpstr>D3-6</vt:lpstr>
      <vt:lpstr>D3-7</vt:lpstr>
      <vt:lpstr>'D3-1'!CM</vt:lpstr>
      <vt:lpstr>'D3-2'!CM</vt:lpstr>
      <vt:lpstr>'D3-3'!CM</vt:lpstr>
      <vt:lpstr>'D3-4'!CM</vt:lpstr>
      <vt:lpstr>'D3-5'!CM</vt:lpstr>
      <vt:lpstr>'D3-6'!CM</vt:lpstr>
      <vt:lpstr>'D3-7'!CM</vt:lpstr>
      <vt:lpstr>'D3-7'!droite</vt:lpstr>
      <vt:lpstr>'D3-7'!gauche</vt:lpstr>
      <vt:lpstr>'D3-7'!titre</vt:lpstr>
      <vt:lpstr>'D3-1'!TOURNOI</vt:lpstr>
      <vt:lpstr>'D3-2'!TOURNOI</vt:lpstr>
      <vt:lpstr>'D3-3'!TOURNOI</vt:lpstr>
      <vt:lpstr>'D3-4'!TOURNOI</vt:lpstr>
      <vt:lpstr>'D3-5'!TOURNOI</vt:lpstr>
      <vt:lpstr>'D3-6'!TOURNOI</vt:lpstr>
      <vt:lpstr>'D3-7'!TOURNOI</vt:lpstr>
      <vt:lpstr>'D3-1'!Zone_d_impression</vt:lpstr>
      <vt:lpstr>'D3-2'!Zone_d_impression</vt:lpstr>
      <vt:lpstr>'D3-3'!Zone_d_impression</vt:lpstr>
      <vt:lpstr>'D3-4'!Zone_d_impression</vt:lpstr>
      <vt:lpstr>'D3-5'!Zone_d_impression</vt:lpstr>
      <vt:lpstr>'D3-6'!Zone_d_impression</vt:lpstr>
      <vt:lpstr>'D3-7'!Zone_d_impression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2024-11-01T15:45:06Z</cp:lastPrinted>
  <dcterms:created xsi:type="dcterms:W3CDTF">2021-11-11T02:01:12Z</dcterms:created>
  <dcterms:modified xsi:type="dcterms:W3CDTF">2024-11-03T14:39:42Z</dcterms:modified>
</cp:coreProperties>
</file>