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"/>
    </mc:Choice>
  </mc:AlternateContent>
  <xr:revisionPtr revIDLastSave="0" documentId="13_ncr:1_{4F23449A-52D1-480B-A0B2-C7BC26836A5F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59" r:id="rId2"/>
    <sheet name="D3-2" sheetId="60" r:id="rId3"/>
    <sheet name="D4-1" sheetId="62" r:id="rId4"/>
    <sheet name="D4-2" sheetId="68" r:id="rId5"/>
    <sheet name="D4-3" sheetId="69" r:id="rId6"/>
    <sheet name="D4-4" sheetId="70" r:id="rId7"/>
  </sheets>
  <externalReferences>
    <externalReference r:id="rId8"/>
    <externalReference r:id="rId9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>#REF!</definedName>
    <definedName name="BM_2" localSheetId="1">#REF!</definedName>
    <definedName name="BM_2" localSheetId="2">#REF!</definedName>
    <definedName name="BM_2" localSheetId="3">#REF!</definedName>
    <definedName name="BM_2" localSheetId="4">#REF!</definedName>
    <definedName name="BM_2" localSheetId="5">#REF!</definedName>
    <definedName name="BM_2" localSheetId="6">#REF!</definedName>
    <definedName name="BM_2">#REF!</definedName>
    <definedName name="CF_1" localSheetId="1">#REF!</definedName>
    <definedName name="CF_1" localSheetId="2">#REF!</definedName>
    <definedName name="CF_1" localSheetId="3">#REF!</definedName>
    <definedName name="CF_1" localSheetId="4">#REF!</definedName>
    <definedName name="CF_1" localSheetId="5">#REF!</definedName>
    <definedName name="CF_1" localSheetId="6">#REF!</definedName>
    <definedName name="CF_1">#REF!</definedName>
    <definedName name="CF_2" localSheetId="1">#REF!</definedName>
    <definedName name="CF_2" localSheetId="2">#REF!</definedName>
    <definedName name="CF_2" localSheetId="3">#REF!</definedName>
    <definedName name="CF_2" localSheetId="4">#REF!</definedName>
    <definedName name="CF_2" localSheetId="5">#REF!</definedName>
    <definedName name="CF_2" localSheetId="6">#REF!</definedName>
    <definedName name="CF_2">#REF!</definedName>
    <definedName name="CM" localSheetId="1">'D3-1'!$A$2</definedName>
    <definedName name="CM" localSheetId="2">'D3-2'!$A$2</definedName>
    <definedName name="CM" localSheetId="3">'D4-1'!$A$2</definedName>
    <definedName name="CM" localSheetId="4">'D4-2'!$A$2</definedName>
    <definedName name="CM" localSheetId="5">'D4-3'!$A$2</definedName>
    <definedName name="CM" localSheetId="6">'D4-4'!$A$2</definedName>
    <definedName name="CM">#REF!</definedName>
    <definedName name="CM_1" localSheetId="1">#REF!</definedName>
    <definedName name="CM_1" localSheetId="2">#REF!</definedName>
    <definedName name="CM_1" localSheetId="3">#REF!</definedName>
    <definedName name="CM_1" localSheetId="4">#REF!</definedName>
    <definedName name="CM_1" localSheetId="5">#REF!</definedName>
    <definedName name="CM_1" localSheetId="6">#REF!</definedName>
    <definedName name="CM_1">#REF!</definedName>
    <definedName name="CM_2" localSheetId="1">#REF!</definedName>
    <definedName name="CM_2" localSheetId="2">#REF!</definedName>
    <definedName name="CM_2" localSheetId="3">#REF!</definedName>
    <definedName name="CM_2" localSheetId="4">#REF!</definedName>
    <definedName name="CM_2" localSheetId="5">#REF!</definedName>
    <definedName name="CM_2" localSheetId="6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 localSheetId="6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 localSheetId="6">#REF!</definedName>
    <definedName name="gauche">#REF!</definedName>
    <definedName name="JDF" localSheetId="2">#REF!</definedName>
    <definedName name="JDF" localSheetId="4">#REF!</definedName>
    <definedName name="JDF" localSheetId="5">#REF!</definedName>
    <definedName name="JDF">#REF!</definedName>
    <definedName name="JF_1" localSheetId="1">#REF!</definedName>
    <definedName name="JF_1" localSheetId="2">#REF!</definedName>
    <definedName name="JF_1" localSheetId="3">#REF!</definedName>
    <definedName name="JF_1" localSheetId="4">#REF!</definedName>
    <definedName name="JF_1" localSheetId="5">#REF!</definedName>
    <definedName name="JF_1" localSheetId="6">#REF!</definedName>
    <definedName name="JF_1">#REF!</definedName>
    <definedName name="JF_2" localSheetId="1">#REF!</definedName>
    <definedName name="JF_2" localSheetId="2">#REF!</definedName>
    <definedName name="JF_2" localSheetId="3">#REF!</definedName>
    <definedName name="JF_2" localSheetId="4">#REF!</definedName>
    <definedName name="JF_2" localSheetId="5">#REF!</definedName>
    <definedName name="JF_2" localSheetId="6">#REF!</definedName>
    <definedName name="JF_2">#REF!</definedName>
    <definedName name="JM_1" localSheetId="1">#REF!</definedName>
    <definedName name="JM_1" localSheetId="2">#REF!</definedName>
    <definedName name="JM_1" localSheetId="3">#REF!</definedName>
    <definedName name="JM_1" localSheetId="4">#REF!</definedName>
    <definedName name="JM_1" localSheetId="5">#REF!</definedName>
    <definedName name="JM_1" localSheetId="6">#REF!</definedName>
    <definedName name="JM_1">#REF!</definedName>
    <definedName name="JM_2" localSheetId="1">#REF!</definedName>
    <definedName name="JM_2" localSheetId="2">#REF!</definedName>
    <definedName name="JM_2" localSheetId="3">#REF!</definedName>
    <definedName name="JM_2" localSheetId="4">#REF!</definedName>
    <definedName name="JM_2" localSheetId="5">#REF!</definedName>
    <definedName name="JM_2" localSheetId="6">#REF!</definedName>
    <definedName name="JM_2">#REF!</definedName>
    <definedName name="NOM_BF1" localSheetId="1">#REF!</definedName>
    <definedName name="NOM_BF1" localSheetId="2">#REF!</definedName>
    <definedName name="NOM_BF1" localSheetId="3">#REF!</definedName>
    <definedName name="NOM_BF1" localSheetId="4">#REF!</definedName>
    <definedName name="NOM_BF1" localSheetId="5">#REF!</definedName>
    <definedName name="NOM_BF1" localSheetId="6">#REF!</definedName>
    <definedName name="NOM_BF1">#REF!</definedName>
    <definedName name="NOM_BF2" localSheetId="1">#REF!</definedName>
    <definedName name="NOM_BF2" localSheetId="2">#REF!</definedName>
    <definedName name="NOM_BF2" localSheetId="3">#REF!</definedName>
    <definedName name="NOM_BF2" localSheetId="4">#REF!</definedName>
    <definedName name="NOM_BF2" localSheetId="5">#REF!</definedName>
    <definedName name="NOM_BF2" localSheetId="6">#REF!</definedName>
    <definedName name="NOM_BF2">#REF!</definedName>
    <definedName name="NOM_BM1" localSheetId="1">#REF!</definedName>
    <definedName name="NOM_BM1" localSheetId="2">#REF!</definedName>
    <definedName name="NOM_BM1" localSheetId="3">#REF!</definedName>
    <definedName name="NOM_BM1" localSheetId="4">#REF!</definedName>
    <definedName name="NOM_BM1" localSheetId="5">#REF!</definedName>
    <definedName name="NOM_BM1" localSheetId="6">#REF!</definedName>
    <definedName name="NOM_BM1">#REF!</definedName>
    <definedName name="NOM_BM2" localSheetId="1">#REF!</definedName>
    <definedName name="NOM_BM2" localSheetId="2">#REF!</definedName>
    <definedName name="NOM_BM2" localSheetId="3">#REF!</definedName>
    <definedName name="NOM_BM2" localSheetId="4">#REF!</definedName>
    <definedName name="NOM_BM2" localSheetId="5">#REF!</definedName>
    <definedName name="NOM_BM2" localSheetId="6">#REF!</definedName>
    <definedName name="NOM_BM2">#REF!</definedName>
    <definedName name="NOM_CF1" localSheetId="1">#REF!</definedName>
    <definedName name="NOM_CF1" localSheetId="2">#REF!</definedName>
    <definedName name="NOM_CF1" localSheetId="3">#REF!</definedName>
    <definedName name="NOM_CF1" localSheetId="4">#REF!</definedName>
    <definedName name="NOM_CF1" localSheetId="5">#REF!</definedName>
    <definedName name="NOM_CF1" localSheetId="6">#REF!</definedName>
    <definedName name="NOM_CF1">#REF!</definedName>
    <definedName name="NOM_CF2" localSheetId="1">#REF!</definedName>
    <definedName name="NOM_CF2" localSheetId="2">#REF!</definedName>
    <definedName name="NOM_CF2" localSheetId="3">#REF!</definedName>
    <definedName name="NOM_CF2" localSheetId="4">#REF!</definedName>
    <definedName name="NOM_CF2" localSheetId="5">#REF!</definedName>
    <definedName name="NOM_CF2" localSheetId="6">#REF!</definedName>
    <definedName name="NOM_CF2">#REF!</definedName>
    <definedName name="NOM_CM1" localSheetId="1">#REF!</definedName>
    <definedName name="NOM_CM1" localSheetId="2">#REF!</definedName>
    <definedName name="NOM_CM1" localSheetId="3">#REF!</definedName>
    <definedName name="NOM_CM1" localSheetId="4">#REF!</definedName>
    <definedName name="NOM_CM1" localSheetId="5">#REF!</definedName>
    <definedName name="NOM_CM1" localSheetId="6">#REF!</definedName>
    <definedName name="NOM_CM1">#REF!</definedName>
    <definedName name="NOM_CM2" localSheetId="1">#REF!</definedName>
    <definedName name="NOM_CM2" localSheetId="2">#REF!</definedName>
    <definedName name="NOM_CM2" localSheetId="3">#REF!</definedName>
    <definedName name="NOM_CM2" localSheetId="4">#REF!</definedName>
    <definedName name="NOM_CM2" localSheetId="5">#REF!</definedName>
    <definedName name="NOM_CM2" localSheetId="6">#REF!</definedName>
    <definedName name="NOM_CM2">#REF!</definedName>
    <definedName name="NOM_JF1" localSheetId="1">#REF!</definedName>
    <definedName name="NOM_JF1" localSheetId="2">#REF!</definedName>
    <definedName name="NOM_JF1" localSheetId="3">#REF!</definedName>
    <definedName name="NOM_JF1" localSheetId="4">#REF!</definedName>
    <definedName name="NOM_JF1" localSheetId="5">#REF!</definedName>
    <definedName name="NOM_JF1" localSheetId="6">#REF!</definedName>
    <definedName name="NOM_JF1">#REF!</definedName>
    <definedName name="NOM_JF2" localSheetId="1">#REF!</definedName>
    <definedName name="NOM_JF2" localSheetId="2">#REF!</definedName>
    <definedName name="NOM_JF2" localSheetId="3">#REF!</definedName>
    <definedName name="NOM_JF2" localSheetId="4">#REF!</definedName>
    <definedName name="NOM_JF2" localSheetId="5">#REF!</definedName>
    <definedName name="NOM_JF2" localSheetId="6">#REF!</definedName>
    <definedName name="NOM_JF2">#REF!</definedName>
    <definedName name="NOM_JM1" localSheetId="1">#REF!</definedName>
    <definedName name="NOM_JM1" localSheetId="2">#REF!</definedName>
    <definedName name="NOM_JM1" localSheetId="3">#REF!</definedName>
    <definedName name="NOM_JM1" localSheetId="4">#REF!</definedName>
    <definedName name="NOM_JM1" localSheetId="5">#REF!</definedName>
    <definedName name="NOM_JM1" localSheetId="6">#REF!</definedName>
    <definedName name="NOM_JM1">#REF!</definedName>
    <definedName name="NOM_JM2" localSheetId="1">#REF!</definedName>
    <definedName name="NOM_JM2" localSheetId="2">#REF!</definedName>
    <definedName name="NOM_JM2" localSheetId="3">#REF!</definedName>
    <definedName name="NOM_JM2" localSheetId="4">#REF!</definedName>
    <definedName name="NOM_JM2" localSheetId="5">#REF!</definedName>
    <definedName name="NOM_JM2" localSheetId="6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 localSheetId="6">#REF!</definedName>
    <definedName name="Titre">#REF!</definedName>
    <definedName name="TOURNOI" localSheetId="1">'D3-1'!$A$2</definedName>
    <definedName name="TOURNOI" localSheetId="2">'D3-2'!$A$2</definedName>
    <definedName name="TOURNOI" localSheetId="3">'D4-1'!$A$2</definedName>
    <definedName name="TOURNOI" localSheetId="4">'D4-2'!$A$2</definedName>
    <definedName name="TOURNOI" localSheetId="5">'D4-3'!$A$2</definedName>
    <definedName name="TOURNOI" localSheetId="6">'D4-4'!$A$2</definedName>
    <definedName name="TOURNOI">#REF!</definedName>
    <definedName name="_xlnm.Print_Area" localSheetId="1">'D3-1'!$B$1:$T$55</definedName>
    <definedName name="_xlnm.Print_Area" localSheetId="2">'D3-2'!$B$1:$T$47</definedName>
    <definedName name="_xlnm.Print_Area" localSheetId="3">'D4-1'!$B$1:$T$55</definedName>
    <definedName name="_xlnm.Print_Area" localSheetId="4">'D4-2'!$B$1:$T$47</definedName>
    <definedName name="_xlnm.Print_Area" localSheetId="5">'D4-3'!$B$1:$T$47</definedName>
    <definedName name="_xlnm.Print_Area" localSheetId="6">'D4-4'!$B$1:$T$55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70" l="1"/>
  <c r="M55" i="70"/>
  <c r="J55" i="70"/>
  <c r="E55" i="70"/>
  <c r="O54" i="70"/>
  <c r="M54" i="70"/>
  <c r="J54" i="70"/>
  <c r="E54" i="70"/>
  <c r="O53" i="70"/>
  <c r="M53" i="70"/>
  <c r="J53" i="70"/>
  <c r="E53" i="70"/>
  <c r="O51" i="70"/>
  <c r="M51" i="70"/>
  <c r="V49" i="70" s="1"/>
  <c r="J51" i="70"/>
  <c r="E51" i="70"/>
  <c r="O50" i="70"/>
  <c r="M50" i="70"/>
  <c r="J50" i="70"/>
  <c r="E50" i="70"/>
  <c r="U49" i="70"/>
  <c r="O49" i="70"/>
  <c r="M49" i="70"/>
  <c r="J49" i="70"/>
  <c r="E49" i="70"/>
  <c r="O47" i="70"/>
  <c r="M47" i="70"/>
  <c r="J47" i="70"/>
  <c r="U45" i="70" s="1"/>
  <c r="E47" i="70"/>
  <c r="O46" i="70"/>
  <c r="M46" i="70"/>
  <c r="J46" i="70"/>
  <c r="E46" i="70"/>
  <c r="O45" i="70"/>
  <c r="M45" i="70"/>
  <c r="V45" i="70" s="1"/>
  <c r="J45" i="70"/>
  <c r="E45" i="70"/>
  <c r="O43" i="70"/>
  <c r="M43" i="70"/>
  <c r="J43" i="70"/>
  <c r="E43" i="70"/>
  <c r="O42" i="70"/>
  <c r="M42" i="70"/>
  <c r="J42" i="70"/>
  <c r="E42" i="70"/>
  <c r="O41" i="70"/>
  <c r="M41" i="70"/>
  <c r="J41" i="70"/>
  <c r="U41" i="70" s="1"/>
  <c r="E41" i="70"/>
  <c r="O39" i="70"/>
  <c r="M39" i="70"/>
  <c r="J39" i="70"/>
  <c r="E39" i="70"/>
  <c r="O38" i="70"/>
  <c r="M38" i="70"/>
  <c r="J38" i="70"/>
  <c r="E38" i="70"/>
  <c r="O37" i="70"/>
  <c r="M37" i="70"/>
  <c r="J37" i="70"/>
  <c r="E37" i="70"/>
  <c r="O35" i="70"/>
  <c r="M35" i="70"/>
  <c r="J35" i="70"/>
  <c r="E35" i="70"/>
  <c r="O34" i="70"/>
  <c r="M34" i="70"/>
  <c r="J34" i="70"/>
  <c r="E34" i="70"/>
  <c r="V33" i="70"/>
  <c r="U33" i="70"/>
  <c r="O33" i="70"/>
  <c r="M33" i="70"/>
  <c r="J33" i="70"/>
  <c r="E33" i="70"/>
  <c r="O31" i="70"/>
  <c r="M31" i="70"/>
  <c r="J31" i="70"/>
  <c r="E31" i="70"/>
  <c r="O30" i="70"/>
  <c r="M30" i="70"/>
  <c r="J30" i="70"/>
  <c r="E30" i="70"/>
  <c r="U29" i="70"/>
  <c r="O29" i="70"/>
  <c r="M29" i="70"/>
  <c r="V29" i="70" s="1"/>
  <c r="J29" i="70"/>
  <c r="E29" i="70"/>
  <c r="O27" i="70"/>
  <c r="M27" i="70"/>
  <c r="J27" i="70"/>
  <c r="E27" i="70"/>
  <c r="O26" i="70"/>
  <c r="M26" i="70"/>
  <c r="J26" i="70"/>
  <c r="E26" i="70"/>
  <c r="O25" i="70"/>
  <c r="M25" i="70"/>
  <c r="J25" i="70"/>
  <c r="U25" i="70" s="1"/>
  <c r="E25" i="70"/>
  <c r="O23" i="70"/>
  <c r="M23" i="70"/>
  <c r="J23" i="70"/>
  <c r="E23" i="70"/>
  <c r="O22" i="70"/>
  <c r="M22" i="70"/>
  <c r="V21" i="70" s="1"/>
  <c r="J22" i="70"/>
  <c r="U21" i="70" s="1"/>
  <c r="E22" i="70"/>
  <c r="O21" i="70"/>
  <c r="M21" i="70"/>
  <c r="J21" i="70"/>
  <c r="E21" i="70"/>
  <c r="O19" i="70"/>
  <c r="M19" i="70"/>
  <c r="J19" i="70"/>
  <c r="E19" i="70"/>
  <c r="O18" i="70"/>
  <c r="M18" i="70"/>
  <c r="J18" i="70"/>
  <c r="E18" i="70"/>
  <c r="V17" i="70"/>
  <c r="U17" i="70"/>
  <c r="O17" i="70"/>
  <c r="M17" i="70"/>
  <c r="J17" i="70"/>
  <c r="E17" i="70"/>
  <c r="S13" i="70"/>
  <c r="S12" i="70"/>
  <c r="A12" i="70"/>
  <c r="S11" i="70"/>
  <c r="A11" i="70"/>
  <c r="S10" i="70"/>
  <c r="S9" i="70"/>
  <c r="B2" i="70"/>
  <c r="A10" i="70" s="1"/>
  <c r="O46" i="69"/>
  <c r="M46" i="69"/>
  <c r="J46" i="69"/>
  <c r="E46" i="69"/>
  <c r="O45" i="69"/>
  <c r="M45" i="69"/>
  <c r="V44" i="69" s="1"/>
  <c r="J45" i="69"/>
  <c r="U44" i="69" s="1"/>
  <c r="E45" i="69"/>
  <c r="O44" i="69"/>
  <c r="M44" i="69"/>
  <c r="J44" i="69"/>
  <c r="E44" i="69"/>
  <c r="O42" i="69"/>
  <c r="M42" i="69"/>
  <c r="J42" i="69"/>
  <c r="E42" i="69"/>
  <c r="O41" i="69"/>
  <c r="M41" i="69"/>
  <c r="J41" i="69"/>
  <c r="E41" i="69"/>
  <c r="V40" i="69"/>
  <c r="U40" i="69"/>
  <c r="O40" i="69"/>
  <c r="M40" i="69"/>
  <c r="J40" i="69"/>
  <c r="E40" i="69"/>
  <c r="O37" i="69"/>
  <c r="M37" i="69"/>
  <c r="J37" i="69"/>
  <c r="E37" i="69"/>
  <c r="O36" i="69"/>
  <c r="M36" i="69"/>
  <c r="J36" i="69"/>
  <c r="E36" i="69"/>
  <c r="V35" i="69"/>
  <c r="U35" i="69"/>
  <c r="O35" i="69"/>
  <c r="M35" i="69"/>
  <c r="J35" i="69"/>
  <c r="E35" i="69"/>
  <c r="O33" i="69"/>
  <c r="M33" i="69"/>
  <c r="J33" i="69"/>
  <c r="E33" i="69"/>
  <c r="O32" i="69"/>
  <c r="M32" i="69"/>
  <c r="J32" i="69"/>
  <c r="E32" i="69"/>
  <c r="O31" i="69"/>
  <c r="M31" i="69"/>
  <c r="J31" i="69"/>
  <c r="U31" i="69" s="1"/>
  <c r="E31" i="69"/>
  <c r="O29" i="69"/>
  <c r="M29" i="69"/>
  <c r="J29" i="69"/>
  <c r="E29" i="69"/>
  <c r="O28" i="69"/>
  <c r="M28" i="69"/>
  <c r="J28" i="69"/>
  <c r="U27" i="69" s="1"/>
  <c r="E28" i="69"/>
  <c r="O27" i="69"/>
  <c r="M27" i="69"/>
  <c r="J27" i="69"/>
  <c r="E27" i="69"/>
  <c r="O25" i="69"/>
  <c r="M25" i="69"/>
  <c r="J25" i="69"/>
  <c r="E25" i="69"/>
  <c r="O24" i="69"/>
  <c r="M24" i="69"/>
  <c r="J24" i="69"/>
  <c r="E24" i="69"/>
  <c r="V23" i="69"/>
  <c r="U23" i="69"/>
  <c r="O23" i="69"/>
  <c r="M23" i="69"/>
  <c r="J23" i="69"/>
  <c r="E23" i="69"/>
  <c r="O21" i="69"/>
  <c r="M21" i="69"/>
  <c r="J21" i="69"/>
  <c r="E21" i="69"/>
  <c r="O20" i="69"/>
  <c r="M20" i="69"/>
  <c r="J20" i="69"/>
  <c r="E20" i="69"/>
  <c r="O19" i="69"/>
  <c r="M19" i="69"/>
  <c r="V19" i="69" s="1"/>
  <c r="J19" i="69"/>
  <c r="U19" i="69" s="1"/>
  <c r="E19" i="69"/>
  <c r="O17" i="69"/>
  <c r="M17" i="69"/>
  <c r="J17" i="69"/>
  <c r="E17" i="69"/>
  <c r="O16" i="69"/>
  <c r="M16" i="69"/>
  <c r="J16" i="69"/>
  <c r="E16" i="69"/>
  <c r="O15" i="69"/>
  <c r="M15" i="69"/>
  <c r="J15" i="69"/>
  <c r="U15" i="69" s="1"/>
  <c r="E15" i="69"/>
  <c r="S12" i="69"/>
  <c r="A12" i="69"/>
  <c r="S11" i="69"/>
  <c r="A11" i="69"/>
  <c r="S10" i="69"/>
  <c r="A10" i="69"/>
  <c r="S9" i="69"/>
  <c r="A9" i="69"/>
  <c r="B2" i="69"/>
  <c r="O46" i="68"/>
  <c r="M46" i="68"/>
  <c r="J46" i="68"/>
  <c r="E46" i="68"/>
  <c r="O45" i="68"/>
  <c r="M45" i="68"/>
  <c r="J45" i="68"/>
  <c r="E45" i="68"/>
  <c r="O44" i="68"/>
  <c r="M44" i="68"/>
  <c r="J44" i="68"/>
  <c r="E44" i="68"/>
  <c r="O42" i="68"/>
  <c r="M42" i="68"/>
  <c r="J42" i="68"/>
  <c r="E42" i="68"/>
  <c r="O41" i="68"/>
  <c r="M41" i="68"/>
  <c r="J41" i="68"/>
  <c r="E41" i="68"/>
  <c r="V40" i="68"/>
  <c r="U40" i="68"/>
  <c r="O40" i="68"/>
  <c r="M40" i="68"/>
  <c r="J40" i="68"/>
  <c r="E40" i="68"/>
  <c r="O37" i="68"/>
  <c r="M37" i="68"/>
  <c r="J37" i="68"/>
  <c r="E37" i="68"/>
  <c r="O36" i="68"/>
  <c r="M36" i="68"/>
  <c r="J36" i="68"/>
  <c r="E36" i="68"/>
  <c r="U35" i="68"/>
  <c r="O35" i="68"/>
  <c r="M35" i="68"/>
  <c r="V35" i="68" s="1"/>
  <c r="J35" i="68"/>
  <c r="E35" i="68"/>
  <c r="O33" i="68"/>
  <c r="M33" i="68"/>
  <c r="J33" i="68"/>
  <c r="E33" i="68"/>
  <c r="O32" i="68"/>
  <c r="M32" i="68"/>
  <c r="J32" i="68"/>
  <c r="E32" i="68"/>
  <c r="O31" i="68"/>
  <c r="M31" i="68"/>
  <c r="J31" i="68"/>
  <c r="U31" i="68" s="1"/>
  <c r="E31" i="68"/>
  <c r="O29" i="68"/>
  <c r="M29" i="68"/>
  <c r="J29" i="68"/>
  <c r="E29" i="68"/>
  <c r="O28" i="68"/>
  <c r="M28" i="68"/>
  <c r="V27" i="68" s="1"/>
  <c r="J28" i="68"/>
  <c r="E28" i="68"/>
  <c r="O27" i="68"/>
  <c r="M27" i="68"/>
  <c r="J27" i="68"/>
  <c r="E27" i="68"/>
  <c r="O25" i="68"/>
  <c r="M25" i="68"/>
  <c r="J25" i="68"/>
  <c r="E25" i="68"/>
  <c r="O24" i="68"/>
  <c r="M24" i="68"/>
  <c r="J24" i="68"/>
  <c r="E24" i="68"/>
  <c r="V23" i="68"/>
  <c r="U23" i="68"/>
  <c r="O23" i="68"/>
  <c r="M23" i="68"/>
  <c r="J23" i="68"/>
  <c r="E23" i="68"/>
  <c r="O21" i="68"/>
  <c r="M21" i="68"/>
  <c r="J21" i="68"/>
  <c r="E21" i="68"/>
  <c r="O20" i="68"/>
  <c r="M20" i="68"/>
  <c r="J20" i="68"/>
  <c r="E20" i="68"/>
  <c r="U19" i="68"/>
  <c r="O19" i="68"/>
  <c r="M19" i="68"/>
  <c r="V19" i="68" s="1"/>
  <c r="J19" i="68"/>
  <c r="E19" i="68"/>
  <c r="O17" i="68"/>
  <c r="M17" i="68"/>
  <c r="J17" i="68"/>
  <c r="E17" i="68"/>
  <c r="O16" i="68"/>
  <c r="M16" i="68"/>
  <c r="J16" i="68"/>
  <c r="E16" i="68"/>
  <c r="O15" i="68"/>
  <c r="M15" i="68"/>
  <c r="J15" i="68"/>
  <c r="U15" i="68" s="1"/>
  <c r="E15" i="68"/>
  <c r="S12" i="68"/>
  <c r="A12" i="68"/>
  <c r="S11" i="68"/>
  <c r="A11" i="68"/>
  <c r="S10" i="68"/>
  <c r="A10" i="68"/>
  <c r="S9" i="68"/>
  <c r="A9" i="68"/>
  <c r="B2" i="68"/>
  <c r="V53" i="70" l="1"/>
  <c r="U53" i="70"/>
  <c r="V41" i="70"/>
  <c r="U37" i="70"/>
  <c r="V37" i="70"/>
  <c r="V25" i="70"/>
  <c r="A9" i="70"/>
  <c r="A13" i="70"/>
  <c r="V31" i="69"/>
  <c r="V27" i="69"/>
  <c r="V15" i="69"/>
  <c r="U44" i="68"/>
  <c r="V44" i="68"/>
  <c r="V31" i="68"/>
  <c r="U27" i="68"/>
  <c r="V15" i="68"/>
  <c r="E55" i="62" l="1"/>
  <c r="E51" i="62"/>
  <c r="E47" i="62"/>
  <c r="E43" i="62"/>
  <c r="E39" i="62"/>
  <c r="E35" i="62"/>
  <c r="E31" i="62"/>
  <c r="E27" i="62"/>
  <c r="E23" i="62"/>
  <c r="E19" i="62"/>
  <c r="O55" i="62"/>
  <c r="O51" i="62"/>
  <c r="O47" i="62"/>
  <c r="O43" i="62"/>
  <c r="O39" i="62"/>
  <c r="O35" i="62"/>
  <c r="O31" i="62"/>
  <c r="O27" i="62"/>
  <c r="O23" i="62"/>
  <c r="O19" i="62"/>
  <c r="E17" i="60"/>
  <c r="E21" i="60"/>
  <c r="E25" i="60"/>
  <c r="E29" i="60"/>
  <c r="E33" i="60"/>
  <c r="E37" i="60"/>
  <c r="E46" i="60"/>
  <c r="E42" i="60"/>
  <c r="O46" i="60"/>
  <c r="O42" i="60"/>
  <c r="O37" i="60"/>
  <c r="O33" i="60"/>
  <c r="O29" i="60"/>
  <c r="O25" i="60"/>
  <c r="O21" i="60"/>
  <c r="O17" i="60"/>
  <c r="O19" i="59"/>
  <c r="O23" i="59"/>
  <c r="O27" i="59"/>
  <c r="O31" i="59"/>
  <c r="O35" i="59"/>
  <c r="O39" i="59"/>
  <c r="O43" i="59"/>
  <c r="O47" i="59"/>
  <c r="O51" i="59"/>
  <c r="O55" i="59"/>
  <c r="E55" i="59"/>
  <c r="E51" i="59"/>
  <c r="E47" i="59"/>
  <c r="E43" i="59"/>
  <c r="E39" i="59"/>
  <c r="E35" i="59"/>
  <c r="E31" i="59"/>
  <c r="E27" i="59"/>
  <c r="E23" i="59"/>
  <c r="E19" i="59"/>
  <c r="M55" i="62"/>
  <c r="J55" i="62"/>
  <c r="U53" i="62" s="1"/>
  <c r="O54" i="62"/>
  <c r="M54" i="62"/>
  <c r="J54" i="62"/>
  <c r="E54" i="62"/>
  <c r="O53" i="62"/>
  <c r="M53" i="62"/>
  <c r="J53" i="62"/>
  <c r="E53" i="62"/>
  <c r="M51" i="62"/>
  <c r="J51" i="62"/>
  <c r="O50" i="62"/>
  <c r="M50" i="62"/>
  <c r="J50" i="62"/>
  <c r="E50" i="62"/>
  <c r="V49" i="62"/>
  <c r="U49" i="62"/>
  <c r="O49" i="62"/>
  <c r="M49" i="62"/>
  <c r="J49" i="62"/>
  <c r="E49" i="62"/>
  <c r="M47" i="62"/>
  <c r="J47" i="62"/>
  <c r="O46" i="62"/>
  <c r="M46" i="62"/>
  <c r="J46" i="62"/>
  <c r="E46" i="62"/>
  <c r="O45" i="62"/>
  <c r="M45" i="62"/>
  <c r="J45" i="62"/>
  <c r="E45" i="62"/>
  <c r="M43" i="62"/>
  <c r="J43" i="62"/>
  <c r="O42" i="62"/>
  <c r="M42" i="62"/>
  <c r="J42" i="62"/>
  <c r="E42" i="62"/>
  <c r="V41" i="62"/>
  <c r="U41" i="62"/>
  <c r="O41" i="62"/>
  <c r="M41" i="62"/>
  <c r="J41" i="62"/>
  <c r="E41" i="62"/>
  <c r="M39" i="62"/>
  <c r="J39" i="62"/>
  <c r="O38" i="62"/>
  <c r="M38" i="62"/>
  <c r="J38" i="62"/>
  <c r="E38" i="62"/>
  <c r="O37" i="62"/>
  <c r="M37" i="62"/>
  <c r="J37" i="62"/>
  <c r="U37" i="62" s="1"/>
  <c r="E37" i="62"/>
  <c r="M35" i="62"/>
  <c r="J35" i="62"/>
  <c r="O34" i="62"/>
  <c r="M34" i="62"/>
  <c r="V33" i="62" s="1"/>
  <c r="J34" i="62"/>
  <c r="U33" i="62" s="1"/>
  <c r="E34" i="62"/>
  <c r="O33" i="62"/>
  <c r="M33" i="62"/>
  <c r="J33" i="62"/>
  <c r="E33" i="62"/>
  <c r="M31" i="62"/>
  <c r="J31" i="62"/>
  <c r="O30" i="62"/>
  <c r="M30" i="62"/>
  <c r="J30" i="62"/>
  <c r="E30" i="62"/>
  <c r="O29" i="62"/>
  <c r="M29" i="62"/>
  <c r="V29" i="62" s="1"/>
  <c r="J29" i="62"/>
  <c r="U29" i="62" s="1"/>
  <c r="E29" i="62"/>
  <c r="M27" i="62"/>
  <c r="J27" i="62"/>
  <c r="O26" i="62"/>
  <c r="M26" i="62"/>
  <c r="J26" i="62"/>
  <c r="E26" i="62"/>
  <c r="O25" i="62"/>
  <c r="M25" i="62"/>
  <c r="J25" i="62"/>
  <c r="E25" i="62"/>
  <c r="M23" i="62"/>
  <c r="J23" i="62"/>
  <c r="O22" i="62"/>
  <c r="M22" i="62"/>
  <c r="J22" i="62"/>
  <c r="E22" i="62"/>
  <c r="O21" i="62"/>
  <c r="M21" i="62"/>
  <c r="J21" i="62"/>
  <c r="E21" i="62"/>
  <c r="M19" i="62"/>
  <c r="J19" i="62"/>
  <c r="O18" i="62"/>
  <c r="M18" i="62"/>
  <c r="J18" i="62"/>
  <c r="U17" i="62" s="1"/>
  <c r="E18" i="62"/>
  <c r="V17" i="62"/>
  <c r="O17" i="62"/>
  <c r="M17" i="62"/>
  <c r="J17" i="62"/>
  <c r="E17" i="62"/>
  <c r="S13" i="62"/>
  <c r="S12" i="62"/>
  <c r="S11" i="62"/>
  <c r="S10" i="62"/>
  <c r="S9" i="62"/>
  <c r="B2" i="62"/>
  <c r="A11" i="62" s="1"/>
  <c r="M46" i="60"/>
  <c r="J46" i="60"/>
  <c r="O45" i="60"/>
  <c r="M45" i="60"/>
  <c r="V44" i="60" s="1"/>
  <c r="J45" i="60"/>
  <c r="E45" i="60"/>
  <c r="O44" i="60"/>
  <c r="M44" i="60"/>
  <c r="J44" i="60"/>
  <c r="E44" i="60"/>
  <c r="M42" i="60"/>
  <c r="J42" i="60"/>
  <c r="O41" i="60"/>
  <c r="M41" i="60"/>
  <c r="J41" i="60"/>
  <c r="E41" i="60"/>
  <c r="V40" i="60"/>
  <c r="U40" i="60"/>
  <c r="O40" i="60"/>
  <c r="M40" i="60"/>
  <c r="J40" i="60"/>
  <c r="E40" i="60"/>
  <c r="M37" i="60"/>
  <c r="J37" i="60"/>
  <c r="O36" i="60"/>
  <c r="M36" i="60"/>
  <c r="J36" i="60"/>
  <c r="E36" i="60"/>
  <c r="O35" i="60"/>
  <c r="M35" i="60"/>
  <c r="J35" i="60"/>
  <c r="E35" i="60"/>
  <c r="M33" i="60"/>
  <c r="J33" i="60"/>
  <c r="O32" i="60"/>
  <c r="M32" i="60"/>
  <c r="J32" i="60"/>
  <c r="U31" i="60" s="1"/>
  <c r="E32" i="60"/>
  <c r="O31" i="60"/>
  <c r="M31" i="60"/>
  <c r="J31" i="60"/>
  <c r="E31" i="60"/>
  <c r="M29" i="60"/>
  <c r="J29" i="60"/>
  <c r="O28" i="60"/>
  <c r="M28" i="60"/>
  <c r="J28" i="60"/>
  <c r="E28" i="60"/>
  <c r="O27" i="60"/>
  <c r="M27" i="60"/>
  <c r="J27" i="60"/>
  <c r="E27" i="60"/>
  <c r="M25" i="60"/>
  <c r="J25" i="60"/>
  <c r="O24" i="60"/>
  <c r="M24" i="60"/>
  <c r="J24" i="60"/>
  <c r="E24" i="60"/>
  <c r="U23" i="60"/>
  <c r="O23" i="60"/>
  <c r="M23" i="60"/>
  <c r="V23" i="60" s="1"/>
  <c r="J23" i="60"/>
  <c r="E23" i="60"/>
  <c r="M21" i="60"/>
  <c r="J21" i="60"/>
  <c r="O20" i="60"/>
  <c r="M20" i="60"/>
  <c r="V19" i="60" s="1"/>
  <c r="J20" i="60"/>
  <c r="E20" i="60"/>
  <c r="O19" i="60"/>
  <c r="M19" i="60"/>
  <c r="J19" i="60"/>
  <c r="E19" i="60"/>
  <c r="M17" i="60"/>
  <c r="J17" i="60"/>
  <c r="O16" i="60"/>
  <c r="M16" i="60"/>
  <c r="J16" i="60"/>
  <c r="E16" i="60"/>
  <c r="U15" i="60"/>
  <c r="O15" i="60"/>
  <c r="M15" i="60"/>
  <c r="V15" i="60" s="1"/>
  <c r="J15" i="60"/>
  <c r="E15" i="60"/>
  <c r="S12" i="60"/>
  <c r="S11" i="60"/>
  <c r="S10" i="60"/>
  <c r="S9" i="60"/>
  <c r="B2" i="60"/>
  <c r="A12" i="60" s="1"/>
  <c r="M55" i="59"/>
  <c r="J55" i="59"/>
  <c r="O54" i="59"/>
  <c r="M54" i="59"/>
  <c r="J54" i="59"/>
  <c r="E54" i="59"/>
  <c r="V53" i="59"/>
  <c r="O53" i="59"/>
  <c r="M53" i="59"/>
  <c r="J53" i="59"/>
  <c r="E53" i="59"/>
  <c r="M51" i="59"/>
  <c r="J51" i="59"/>
  <c r="O50" i="59"/>
  <c r="M50" i="59"/>
  <c r="J50" i="59"/>
  <c r="E50" i="59"/>
  <c r="O49" i="59"/>
  <c r="M49" i="59"/>
  <c r="V49" i="59" s="1"/>
  <c r="J49" i="59"/>
  <c r="U49" i="59" s="1"/>
  <c r="E49" i="59"/>
  <c r="M47" i="59"/>
  <c r="J47" i="59"/>
  <c r="O46" i="59"/>
  <c r="M46" i="59"/>
  <c r="J46" i="59"/>
  <c r="E46" i="59"/>
  <c r="O45" i="59"/>
  <c r="M45" i="59"/>
  <c r="J45" i="59"/>
  <c r="E45" i="59"/>
  <c r="M43" i="59"/>
  <c r="J43" i="59"/>
  <c r="O42" i="59"/>
  <c r="M42" i="59"/>
  <c r="J42" i="59"/>
  <c r="E42" i="59"/>
  <c r="O41" i="59"/>
  <c r="M41" i="59"/>
  <c r="J41" i="59"/>
  <c r="E41" i="59"/>
  <c r="M39" i="59"/>
  <c r="V37" i="59" s="1"/>
  <c r="J39" i="59"/>
  <c r="O38" i="59"/>
  <c r="M38" i="59"/>
  <c r="J38" i="59"/>
  <c r="E38" i="59"/>
  <c r="O37" i="59"/>
  <c r="M37" i="59"/>
  <c r="J37" i="59"/>
  <c r="E37" i="59"/>
  <c r="M35" i="59"/>
  <c r="J35" i="59"/>
  <c r="O34" i="59"/>
  <c r="M34" i="59"/>
  <c r="V33" i="59" s="1"/>
  <c r="J34" i="59"/>
  <c r="U33" i="59" s="1"/>
  <c r="E34" i="59"/>
  <c r="O33" i="59"/>
  <c r="M33" i="59"/>
  <c r="J33" i="59"/>
  <c r="E33" i="59"/>
  <c r="M31" i="59"/>
  <c r="J31" i="59"/>
  <c r="O30" i="59"/>
  <c r="M30" i="59"/>
  <c r="J30" i="59"/>
  <c r="E30" i="59"/>
  <c r="V29" i="59"/>
  <c r="U29" i="59"/>
  <c r="O29" i="59"/>
  <c r="M29" i="59"/>
  <c r="J29" i="59"/>
  <c r="E29" i="59"/>
  <c r="M27" i="59"/>
  <c r="J27" i="59"/>
  <c r="O26" i="59"/>
  <c r="M26" i="59"/>
  <c r="J26" i="59"/>
  <c r="E26" i="59"/>
  <c r="O25" i="59"/>
  <c r="M25" i="59"/>
  <c r="J25" i="59"/>
  <c r="E25" i="59"/>
  <c r="M23" i="59"/>
  <c r="J23" i="59"/>
  <c r="O22" i="59"/>
  <c r="M22" i="59"/>
  <c r="V21" i="59" s="1"/>
  <c r="J22" i="59"/>
  <c r="U21" i="59" s="1"/>
  <c r="E22" i="59"/>
  <c r="O21" i="59"/>
  <c r="M21" i="59"/>
  <c r="J21" i="59"/>
  <c r="E21" i="59"/>
  <c r="M19" i="59"/>
  <c r="J19" i="59"/>
  <c r="O18" i="59"/>
  <c r="M18" i="59"/>
  <c r="J18" i="59"/>
  <c r="E18" i="59"/>
  <c r="O17" i="59"/>
  <c r="M17" i="59"/>
  <c r="J17" i="59"/>
  <c r="E17" i="59"/>
  <c r="S13" i="59"/>
  <c r="S12" i="59"/>
  <c r="S11" i="59"/>
  <c r="S10" i="59"/>
  <c r="S9" i="59"/>
  <c r="B2" i="59"/>
  <c r="A11" i="59" s="1"/>
  <c r="V53" i="62" l="1"/>
  <c r="U45" i="62"/>
  <c r="V45" i="62"/>
  <c r="V37" i="62"/>
  <c r="V25" i="62"/>
  <c r="U25" i="62"/>
  <c r="U21" i="62"/>
  <c r="V21" i="62"/>
  <c r="U44" i="60"/>
  <c r="U35" i="60"/>
  <c r="V35" i="60"/>
  <c r="V31" i="60"/>
  <c r="U27" i="60"/>
  <c r="V27" i="60"/>
  <c r="U19" i="60"/>
  <c r="U53" i="59"/>
  <c r="U45" i="59"/>
  <c r="V45" i="59"/>
  <c r="U41" i="59"/>
  <c r="V41" i="59"/>
  <c r="U37" i="59"/>
  <c r="U25" i="59"/>
  <c r="V25" i="59"/>
  <c r="U17" i="59"/>
  <c r="V17" i="59"/>
  <c r="A9" i="60"/>
  <c r="A10" i="60"/>
  <c r="A12" i="62"/>
  <c r="A9" i="62"/>
  <c r="A13" i="62"/>
  <c r="A10" i="62"/>
  <c r="A11" i="60"/>
  <c r="A12" i="59"/>
  <c r="A10" i="59"/>
  <c r="A9" i="59"/>
  <c r="A13" i="59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V13" i="5"/>
  <c r="V19" i="5"/>
  <c r="N6" i="5"/>
  <c r="W27" i="5"/>
  <c r="V14" i="5"/>
  <c r="M16" i="5"/>
  <c r="U20" i="5"/>
  <c r="U4" i="5"/>
  <c r="P22" i="5"/>
  <c r="U6" i="5"/>
  <c r="U23" i="5"/>
  <c r="M25" i="5"/>
  <c r="M18" i="5"/>
  <c r="R27" i="5"/>
  <c r="X26" i="5"/>
  <c r="V22" i="5"/>
  <c r="V21" i="5"/>
  <c r="M15" i="5"/>
  <c r="M6" i="5"/>
  <c r="N12" i="5"/>
  <c r="X14" i="5"/>
  <c r="V23" i="5"/>
  <c r="Z7" i="5"/>
  <c r="X5" i="5"/>
  <c r="Q3" i="5"/>
  <c r="U17" i="5"/>
  <c r="Y28" i="5"/>
  <c r="U21" i="5"/>
  <c r="P8" i="5"/>
  <c r="M19" i="5"/>
  <c r="M29" i="5"/>
  <c r="W7" i="5"/>
  <c r="U16" i="5"/>
  <c r="W8" i="5"/>
  <c r="Y3" i="5"/>
  <c r="W25" i="5"/>
  <c r="U10" i="5"/>
  <c r="Q19" i="5"/>
  <c r="N41" i="5"/>
  <c r="P17" i="5"/>
  <c r="M36" i="5"/>
  <c r="W18" i="5"/>
  <c r="Z12" i="5"/>
  <c r="Z11" i="5"/>
  <c r="Z16" i="5"/>
  <c r="R10" i="5"/>
  <c r="X15" i="5"/>
  <c r="Q40" i="5"/>
  <c r="X10" i="5"/>
  <c r="O4" i="5"/>
  <c r="P25" i="5"/>
  <c r="Q5" i="5"/>
  <c r="Z18" i="5"/>
  <c r="X8" i="5"/>
  <c r="X12" i="5"/>
  <c r="Y23" i="5"/>
  <c r="R5" i="5"/>
  <c r="Y6" i="5"/>
  <c r="V27" i="5"/>
  <c r="N4" i="5"/>
  <c r="R37" i="5"/>
  <c r="M40" i="5"/>
  <c r="M13" i="5"/>
  <c r="W19" i="5"/>
  <c r="M12" i="5"/>
  <c r="N3" i="5"/>
  <c r="W23" i="5"/>
  <c r="M26" i="5"/>
  <c r="W4" i="5"/>
  <c r="Q7" i="5"/>
  <c r="V16" i="5"/>
  <c r="W21" i="5"/>
  <c r="V30" i="5"/>
  <c r="W30" i="5"/>
  <c r="W11" i="5"/>
  <c r="Y20" i="5"/>
  <c r="P23" i="5"/>
  <c r="Q18" i="5"/>
  <c r="W12" i="5"/>
  <c r="Q17" i="5"/>
  <c r="V18" i="5"/>
  <c r="R24" i="5"/>
  <c r="U5" i="5"/>
  <c r="X11" i="5"/>
  <c r="O20" i="5"/>
  <c r="U13" i="5"/>
  <c r="V4" i="5"/>
  <c r="Y13" i="5"/>
  <c r="Z8" i="5"/>
  <c r="O26" i="5"/>
  <c r="Q20" i="5"/>
  <c r="P28" i="5"/>
  <c r="X22" i="5"/>
  <c r="V11" i="5"/>
  <c r="N23" i="5"/>
  <c r="Q29" i="5"/>
  <c r="W28" i="5"/>
  <c r="O10" i="5"/>
  <c r="Y19" i="5"/>
  <c r="X29" i="5"/>
  <c r="Q16" i="5"/>
  <c r="X28" i="5"/>
  <c r="Q21" i="5"/>
  <c r="U14" i="5"/>
  <c r="P29" i="5"/>
  <c r="P40" i="5"/>
  <c r="U12" i="5"/>
  <c r="Y30" i="5"/>
  <c r="N14" i="5"/>
  <c r="O37" i="5"/>
  <c r="Y18" i="5"/>
  <c r="R19" i="5"/>
  <c r="N25" i="5"/>
  <c r="X19" i="5"/>
  <c r="X17" i="5"/>
  <c r="U24" i="5"/>
  <c r="U29" i="5"/>
  <c r="W5" i="5"/>
  <c r="P37" i="5"/>
  <c r="Q8" i="5"/>
  <c r="U27" i="5"/>
  <c r="O23" i="5"/>
  <c r="V25" i="5"/>
  <c r="M5" i="5"/>
  <c r="N21" i="5"/>
  <c r="Z15" i="5"/>
  <c r="Y10" i="5"/>
  <c r="R3" i="5"/>
  <c r="O30" i="5"/>
  <c r="O22" i="5"/>
  <c r="R40" i="5"/>
  <c r="O18" i="5"/>
  <c r="M22" i="5"/>
  <c r="O28" i="5"/>
  <c r="X30" i="5"/>
  <c r="W3" i="5"/>
  <c r="P36" i="5"/>
  <c r="V17" i="5"/>
  <c r="V26" i="5"/>
  <c r="W13" i="5"/>
  <c r="R21" i="5"/>
  <c r="U30" i="5"/>
  <c r="W29" i="5"/>
  <c r="R20" i="5"/>
  <c r="N40" i="5"/>
  <c r="Z24" i="5"/>
  <c r="Z27" i="5"/>
  <c r="Z22" i="5"/>
  <c r="U22" i="5"/>
  <c r="Q13" i="5"/>
  <c r="M37" i="5"/>
  <c r="V3" i="5"/>
  <c r="V29" i="5"/>
  <c r="Z26" i="5"/>
  <c r="M27" i="5"/>
  <c r="P3" i="5"/>
  <c r="N27" i="5"/>
  <c r="R11" i="5"/>
  <c r="Q27" i="5"/>
  <c r="R13" i="5"/>
  <c r="Z14" i="5"/>
  <c r="U11" i="5"/>
  <c r="Z13" i="5"/>
  <c r="Q36" i="5"/>
  <c r="O25" i="5"/>
  <c r="O36" i="5"/>
  <c r="N7" i="5"/>
  <c r="O24" i="5"/>
  <c r="X24" i="5"/>
  <c r="N16" i="5"/>
  <c r="V15" i="5"/>
  <c r="M3" i="5"/>
  <c r="N36" i="5"/>
  <c r="Q30" i="5"/>
  <c r="X4" i="5"/>
  <c r="Q24" i="5"/>
  <c r="P12" i="5"/>
  <c r="W26" i="5"/>
  <c r="U15" i="5"/>
  <c r="W6" i="5"/>
  <c r="P19" i="5"/>
  <c r="Y16" i="5"/>
  <c r="M41" i="5"/>
  <c r="Z17" i="5"/>
  <c r="P14" i="5"/>
  <c r="N15" i="5"/>
  <c r="Q10" i="5"/>
  <c r="P24" i="5"/>
  <c r="O8" i="5"/>
  <c r="M11" i="5"/>
  <c r="Q26" i="5"/>
  <c r="X23" i="5"/>
  <c r="M17" i="5"/>
  <c r="N10" i="5"/>
  <c r="V20" i="5"/>
  <c r="U26" i="5"/>
  <c r="R7" i="5"/>
  <c r="W22" i="5"/>
  <c r="Q14" i="5"/>
  <c r="M20" i="5"/>
  <c r="P18" i="5"/>
  <c r="R17" i="5"/>
  <c r="M24" i="5"/>
  <c r="N26" i="5"/>
  <c r="M10" i="5"/>
  <c r="Y26" i="5"/>
  <c r="R29" i="5"/>
  <c r="P5" i="5"/>
  <c r="N8" i="5"/>
  <c r="R6" i="5"/>
  <c r="Y29" i="5"/>
  <c r="W14" i="5"/>
  <c r="N5" i="5"/>
  <c r="Q22" i="5"/>
  <c r="O19" i="5"/>
  <c r="Z4" i="5"/>
  <c r="U8" i="5"/>
  <c r="Y17" i="5"/>
  <c r="W16" i="5"/>
  <c r="X3" i="5"/>
  <c r="X21" i="5"/>
  <c r="O5" i="5"/>
  <c r="Q6" i="5"/>
  <c r="N13" i="5"/>
  <c r="X16" i="5"/>
  <c r="Q25" i="5"/>
  <c r="R25" i="5"/>
  <c r="Z25" i="5"/>
  <c r="O14" i="5"/>
  <c r="P20" i="5"/>
  <c r="Q41" i="5"/>
  <c r="V28" i="5"/>
  <c r="Z19" i="5"/>
  <c r="R18" i="5"/>
  <c r="Z29" i="5"/>
  <c r="W17" i="5"/>
  <c r="P41" i="5"/>
  <c r="O7" i="5"/>
  <c r="O41" i="5"/>
  <c r="Q15" i="5"/>
  <c r="Z30" i="5"/>
  <c r="V6" i="5"/>
  <c r="R16" i="5"/>
  <c r="Z23" i="5"/>
  <c r="X18" i="5"/>
  <c r="M8" i="5"/>
  <c r="Y11" i="5"/>
  <c r="O13" i="5"/>
  <c r="Q12" i="5"/>
  <c r="R23" i="5"/>
  <c r="W10" i="5"/>
  <c r="O27" i="5"/>
  <c r="Y12" i="5"/>
  <c r="Z3" i="5"/>
  <c r="P10" i="5"/>
  <c r="R36" i="5"/>
  <c r="W15" i="5"/>
  <c r="R22" i="5"/>
  <c r="Y15" i="5"/>
  <c r="Z6" i="5"/>
  <c r="N22" i="5"/>
  <c r="N19" i="5"/>
  <c r="Y21" i="5"/>
  <c r="V5" i="5"/>
  <c r="O11" i="5"/>
  <c r="X27" i="5"/>
  <c r="Z5" i="5"/>
  <c r="X7" i="5"/>
  <c r="U18" i="5"/>
  <c r="N28" i="5"/>
  <c r="O29" i="5"/>
  <c r="M23" i="5"/>
  <c r="U28" i="5"/>
  <c r="O15" i="5"/>
  <c r="M7" i="5"/>
  <c r="Z20" i="5"/>
  <c r="P7" i="5"/>
  <c r="P15" i="5"/>
  <c r="M21" i="5"/>
  <c r="N24" i="5"/>
  <c r="Y22" i="5"/>
  <c r="P6" i="5"/>
  <c r="P4" i="5"/>
  <c r="R14" i="5"/>
  <c r="P11" i="5"/>
  <c r="Q28" i="5"/>
  <c r="N20" i="5"/>
  <c r="N11" i="5"/>
  <c r="O21" i="5"/>
  <c r="O6" i="5"/>
  <c r="O12" i="5"/>
  <c r="Y5" i="5"/>
  <c r="R41" i="5"/>
  <c r="Y8" i="5"/>
  <c r="P26" i="5"/>
  <c r="Q37" i="5"/>
  <c r="Y25" i="5"/>
  <c r="M28" i="5"/>
  <c r="P27" i="5"/>
  <c r="V24" i="5"/>
  <c r="U25" i="5"/>
  <c r="Y4" i="5"/>
  <c r="P16" i="5"/>
  <c r="Q11" i="5"/>
  <c r="R26" i="5"/>
  <c r="V10" i="5"/>
  <c r="R28" i="5"/>
  <c r="U19" i="5"/>
  <c r="W20" i="5"/>
  <c r="O40" i="5"/>
  <c r="X13" i="5"/>
  <c r="N29" i="5"/>
  <c r="Z10" i="5"/>
  <c r="U3" i="5"/>
  <c r="U7" i="5"/>
  <c r="Z28" i="5"/>
  <c r="Q4" i="5"/>
  <c r="R12" i="5"/>
  <c r="R4" i="5"/>
  <c r="N18" i="5"/>
  <c r="M4" i="5"/>
  <c r="X20" i="5"/>
  <c r="Y14" i="5"/>
  <c r="N37" i="5"/>
  <c r="R8" i="5"/>
  <c r="R15" i="5"/>
  <c r="P21" i="5"/>
  <c r="X6" i="5"/>
  <c r="V12" i="5"/>
  <c r="O3" i="5"/>
  <c r="W24" i="5"/>
  <c r="Y7" i="5"/>
  <c r="P13" i="5"/>
  <c r="Q23" i="5"/>
  <c r="N17" i="5"/>
  <c r="Y27" i="5"/>
  <c r="O17" i="5"/>
  <c r="Z21" i="5"/>
  <c r="V8" i="5"/>
  <c r="X25" i="5"/>
  <c r="O16" i="5"/>
  <c r="V7" i="5"/>
  <c r="Y24" i="5"/>
  <c r="M14" i="5"/>
  <c r="AD18" i="5" l="1"/>
  <c r="M42" i="5"/>
  <c r="AC15" i="5"/>
  <c r="AI15" i="5" s="1"/>
  <c r="AJ15" i="5" s="1"/>
  <c r="AA15" i="5"/>
  <c r="AB15" i="5" s="1"/>
  <c r="O38" i="5"/>
  <c r="AH17" i="5"/>
  <c r="AH25" i="5"/>
  <c r="AE13" i="5"/>
  <c r="AE30" i="5"/>
  <c r="AG7" i="5"/>
  <c r="O42" i="5"/>
  <c r="AF5" i="5"/>
  <c r="AG13" i="5"/>
  <c r="AH20" i="5"/>
  <c r="AD21" i="5"/>
  <c r="AD20" i="5"/>
  <c r="AD17" i="5"/>
  <c r="P38" i="5"/>
  <c r="AH8" i="5"/>
  <c r="AD4" i="5"/>
  <c r="AF3" i="5"/>
  <c r="AF31" i="5" s="1"/>
  <c r="X31" i="5"/>
  <c r="AA13" i="5"/>
  <c r="AB13" i="5" s="1"/>
  <c r="AC13" i="5"/>
  <c r="AI13" i="5" s="1"/>
  <c r="AJ13" i="5" s="1"/>
  <c r="AH22" i="5"/>
  <c r="AE4" i="5"/>
  <c r="AE15" i="5"/>
  <c r="AF20" i="5"/>
  <c r="AH30" i="5"/>
  <c r="AG21" i="5"/>
  <c r="N38" i="5"/>
  <c r="AF7" i="5"/>
  <c r="AF29" i="5"/>
  <c r="AH19" i="5"/>
  <c r="V31" i="5"/>
  <c r="AD3" i="5"/>
  <c r="AD31" i="5" s="1"/>
  <c r="S7" i="5"/>
  <c r="T7" i="5" s="1"/>
  <c r="AE28" i="5"/>
  <c r="AH12" i="5"/>
  <c r="AA7" i="5"/>
  <c r="AB7" i="5" s="1"/>
  <c r="AC7" i="5"/>
  <c r="AI7" i="5" s="1"/>
  <c r="AJ7" i="5" s="1"/>
  <c r="AF8" i="5"/>
  <c r="AE8" i="5"/>
  <c r="AE19" i="5"/>
  <c r="AG12" i="5"/>
  <c r="AH3" i="5"/>
  <c r="AH31" i="5" s="1"/>
  <c r="Z31" i="5"/>
  <c r="AD19" i="5"/>
  <c r="AG5" i="5"/>
  <c r="S23" i="5"/>
  <c r="T23" i="5" s="1"/>
  <c r="AF12" i="5"/>
  <c r="AA24" i="5"/>
  <c r="AB24" i="5" s="1"/>
  <c r="AC24" i="5"/>
  <c r="AI24" i="5" s="1"/>
  <c r="AJ24" i="5" s="1"/>
  <c r="AG29" i="5"/>
  <c r="AH10" i="5"/>
  <c r="AF24" i="5"/>
  <c r="AH28" i="5"/>
  <c r="AE24" i="5"/>
  <c r="AF6" i="5"/>
  <c r="S15" i="5"/>
  <c r="T15" i="5" s="1"/>
  <c r="AF25" i="5"/>
  <c r="N33" i="5"/>
  <c r="AE29" i="5"/>
  <c r="AA4" i="5"/>
  <c r="AB4" i="5" s="1"/>
  <c r="AC4" i="5"/>
  <c r="AI4" i="5" s="1"/>
  <c r="AJ4" i="5" s="1"/>
  <c r="AH24" i="5"/>
  <c r="AG6" i="5"/>
  <c r="AD29" i="5"/>
  <c r="S19" i="5"/>
  <c r="T19" i="5" s="1"/>
  <c r="Q38" i="5"/>
  <c r="AA3" i="5"/>
  <c r="AC3" i="5"/>
  <c r="U31" i="5"/>
  <c r="S8" i="5"/>
  <c r="T8" i="5" s="1"/>
  <c r="AD16" i="5"/>
  <c r="AE17" i="5"/>
  <c r="AH13" i="5"/>
  <c r="AF27" i="5"/>
  <c r="AG27" i="5"/>
  <c r="AG11" i="5"/>
  <c r="AG19" i="5"/>
  <c r="S21" i="5"/>
  <c r="T21" i="5" s="1"/>
  <c r="AG28" i="5"/>
  <c r="AC11" i="5"/>
  <c r="AI11" i="5" s="1"/>
  <c r="AJ11" i="5" s="1"/>
  <c r="AA11" i="5"/>
  <c r="AB11" i="5" s="1"/>
  <c r="AH18" i="5"/>
  <c r="AC18" i="5"/>
  <c r="AI18" i="5" s="1"/>
  <c r="AJ18" i="5" s="1"/>
  <c r="AA18" i="5"/>
  <c r="AB18" i="5" s="1"/>
  <c r="S16" i="5"/>
  <c r="T16" i="5" s="1"/>
  <c r="AE27" i="5"/>
  <c r="S24" i="5"/>
  <c r="T24" i="5" s="1"/>
  <c r="AE7" i="5"/>
  <c r="AE14" i="5"/>
  <c r="AA26" i="5"/>
  <c r="AB26" i="5" s="1"/>
  <c r="AC26" i="5"/>
  <c r="AI26" i="5" s="1"/>
  <c r="AJ26" i="5" s="1"/>
  <c r="S26" i="5"/>
  <c r="T26" i="5" s="1"/>
  <c r="AF11" i="5"/>
  <c r="AC14" i="5"/>
  <c r="AI14" i="5" s="1"/>
  <c r="AJ14" i="5" s="1"/>
  <c r="AA14" i="5"/>
  <c r="AB14" i="5" s="1"/>
  <c r="S25" i="5"/>
  <c r="T25" i="5" s="1"/>
  <c r="AH23" i="5"/>
  <c r="S17" i="5"/>
  <c r="T17" i="5" s="1"/>
  <c r="S3" i="5"/>
  <c r="M33" i="5"/>
  <c r="S33" i="5" s="1"/>
  <c r="S22" i="5"/>
  <c r="T22" i="5" s="1"/>
  <c r="AF17" i="5"/>
  <c r="AF4" i="5"/>
  <c r="P33" i="5"/>
  <c r="AG26" i="5"/>
  <c r="AE6" i="5"/>
  <c r="S14" i="5"/>
  <c r="T14" i="5" s="1"/>
  <c r="Y31" i="5"/>
  <c r="AG3" i="5"/>
  <c r="AG31" i="5" s="1"/>
  <c r="R42" i="5"/>
  <c r="AG15" i="5"/>
  <c r="AA27" i="5"/>
  <c r="AB27" i="5" s="1"/>
  <c r="AC27" i="5"/>
  <c r="AI27" i="5" s="1"/>
  <c r="AJ27" i="5" s="1"/>
  <c r="AG22" i="5"/>
  <c r="AD26" i="5"/>
  <c r="AE21" i="5"/>
  <c r="AC30" i="5"/>
  <c r="AI30" i="5" s="1"/>
  <c r="AJ30" i="5" s="1"/>
  <c r="AA30" i="5"/>
  <c r="AB30" i="5" s="1"/>
  <c r="AG25" i="5"/>
  <c r="AD15" i="5"/>
  <c r="Q33" i="5"/>
  <c r="S20" i="5"/>
  <c r="T20" i="5" s="1"/>
  <c r="W31" i="5"/>
  <c r="AE3" i="5"/>
  <c r="AE31" i="5" s="1"/>
  <c r="O34" i="5"/>
  <c r="AH15" i="5"/>
  <c r="S4" i="5"/>
  <c r="T4" i="5" s="1"/>
  <c r="AE12" i="5"/>
  <c r="AG18" i="5"/>
  <c r="AE25" i="5"/>
  <c r="AA6" i="5"/>
  <c r="AB6" i="5" s="1"/>
  <c r="AC6" i="5"/>
  <c r="AI6" i="5" s="1"/>
  <c r="AJ6" i="5" s="1"/>
  <c r="AD13" i="5"/>
  <c r="AG20" i="5"/>
  <c r="AH5" i="5"/>
  <c r="AD12" i="5"/>
  <c r="AC10" i="5"/>
  <c r="AI10" i="5" s="1"/>
  <c r="AJ10" i="5" s="1"/>
  <c r="AA10" i="5"/>
  <c r="AB10" i="5" s="1"/>
  <c r="AD6" i="5"/>
  <c r="S27" i="5"/>
  <c r="T27" i="5" s="1"/>
  <c r="AF28" i="5"/>
  <c r="AD23" i="5"/>
  <c r="AE23" i="5"/>
  <c r="AE22" i="5"/>
  <c r="S28" i="5"/>
  <c r="T28" i="5" s="1"/>
  <c r="S11" i="5"/>
  <c r="T11" i="5" s="1"/>
  <c r="AE10" i="5"/>
  <c r="AA17" i="5"/>
  <c r="AB17" i="5" s="1"/>
  <c r="AC17" i="5"/>
  <c r="AI17" i="5" s="1"/>
  <c r="AJ17" i="5" s="1"/>
  <c r="AG8" i="5"/>
  <c r="R34" i="5"/>
  <c r="N42" i="5"/>
  <c r="AF23" i="5"/>
  <c r="AD7" i="5"/>
  <c r="Q42" i="5"/>
  <c r="AF14" i="5"/>
  <c r="AG30" i="5"/>
  <c r="AE18" i="5"/>
  <c r="AC25" i="5"/>
  <c r="AI25" i="5" s="1"/>
  <c r="AJ25" i="5" s="1"/>
  <c r="AA25" i="5"/>
  <c r="AB25" i="5" s="1"/>
  <c r="AC8" i="5"/>
  <c r="AI8" i="5" s="1"/>
  <c r="AJ8" i="5" s="1"/>
  <c r="AA8" i="5"/>
  <c r="AB8" i="5" s="1"/>
  <c r="AF10" i="5"/>
  <c r="AG14" i="5"/>
  <c r="AF22" i="5"/>
  <c r="AD24" i="5"/>
  <c r="AE5" i="5"/>
  <c r="AF16" i="5"/>
  <c r="AE20" i="5"/>
  <c r="AG10" i="5"/>
  <c r="AD5" i="5"/>
  <c r="AD14" i="5"/>
  <c r="P34" i="5"/>
  <c r="AH26" i="5"/>
  <c r="AA12" i="5"/>
  <c r="AB12" i="5" s="1"/>
  <c r="AC12" i="5"/>
  <c r="AI12" i="5" s="1"/>
  <c r="AJ12" i="5" s="1"/>
  <c r="S18" i="5"/>
  <c r="T18" i="5" s="1"/>
  <c r="R33" i="5"/>
  <c r="AA21" i="5"/>
  <c r="AB21" i="5" s="1"/>
  <c r="AC21" i="5"/>
  <c r="AI21" i="5" s="1"/>
  <c r="AJ21" i="5" s="1"/>
  <c r="AG4" i="5"/>
  <c r="AH4" i="5"/>
  <c r="AD27" i="5"/>
  <c r="AA22" i="5"/>
  <c r="AB22" i="5" s="1"/>
  <c r="AC22" i="5"/>
  <c r="AI22" i="5" s="1"/>
  <c r="AJ22" i="5" s="1"/>
  <c r="P42" i="5"/>
  <c r="S29" i="5"/>
  <c r="T29" i="5" s="1"/>
  <c r="M34" i="5"/>
  <c r="S34" i="5" s="1"/>
  <c r="S5" i="5"/>
  <c r="T5" i="5" s="1"/>
  <c r="AH11" i="5"/>
  <c r="S30" i="5"/>
  <c r="T30" i="5" s="1"/>
  <c r="AH16" i="5"/>
  <c r="AD30" i="5"/>
  <c r="O33" i="5"/>
  <c r="S6" i="5"/>
  <c r="T6" i="5" s="1"/>
  <c r="AF26" i="5"/>
  <c r="AA20" i="5"/>
  <c r="AB20" i="5" s="1"/>
  <c r="AC20" i="5"/>
  <c r="AI20" i="5" s="1"/>
  <c r="AJ20" i="5" s="1"/>
  <c r="AH7" i="5"/>
  <c r="AF18" i="5"/>
  <c r="AC16" i="5"/>
  <c r="AI16" i="5" s="1"/>
  <c r="AJ16" i="5" s="1"/>
  <c r="AA16" i="5"/>
  <c r="AB16" i="5" s="1"/>
  <c r="AH6" i="5"/>
  <c r="AD11" i="5"/>
  <c r="AH27" i="5"/>
  <c r="AF15" i="5"/>
  <c r="AC28" i="5"/>
  <c r="AI28" i="5" s="1"/>
  <c r="AJ28" i="5" s="1"/>
  <c r="AA28" i="5"/>
  <c r="AB28" i="5" s="1"/>
  <c r="AG17" i="5"/>
  <c r="S13" i="5"/>
  <c r="T13" i="5" s="1"/>
  <c r="AG16" i="5"/>
  <c r="AF21" i="5"/>
  <c r="AC23" i="5"/>
  <c r="AI23" i="5" s="1"/>
  <c r="AJ23" i="5" s="1"/>
  <c r="AA23" i="5"/>
  <c r="AB23" i="5" s="1"/>
  <c r="AE16" i="5"/>
  <c r="Q34" i="5"/>
  <c r="AE26" i="5"/>
  <c r="AG23" i="5"/>
  <c r="AH14" i="5"/>
  <c r="AD10" i="5"/>
  <c r="AF30" i="5"/>
  <c r="R38" i="5"/>
  <c r="AD28" i="5"/>
  <c r="AE11" i="5"/>
  <c r="AD8" i="5"/>
  <c r="M38" i="5"/>
  <c r="N34" i="5"/>
  <c r="AF13" i="5"/>
  <c r="S10" i="5"/>
  <c r="T10" i="5" s="1"/>
  <c r="AC5" i="5"/>
  <c r="AI5" i="5" s="1"/>
  <c r="AJ5" i="5" s="1"/>
  <c r="AA5" i="5"/>
  <c r="AB5" i="5" s="1"/>
  <c r="AD22" i="5"/>
  <c r="AH21" i="5"/>
  <c r="AA19" i="5"/>
  <c r="AB19" i="5" s="1"/>
  <c r="AC19" i="5"/>
  <c r="AI19" i="5" s="1"/>
  <c r="AJ19" i="5" s="1"/>
  <c r="AF19" i="5"/>
  <c r="AC29" i="5"/>
  <c r="AI29" i="5" s="1"/>
  <c r="AJ29" i="5" s="1"/>
  <c r="AA29" i="5"/>
  <c r="AB29" i="5" s="1"/>
  <c r="AH29" i="5"/>
  <c r="AG24" i="5"/>
  <c r="AD25" i="5"/>
  <c r="S12" i="5"/>
  <c r="T12" i="5" s="1"/>
  <c r="AB9" i="5" l="1"/>
  <c r="AA31" i="5"/>
  <c r="AB3" i="5"/>
  <c r="AC31" i="5"/>
  <c r="AI3" i="5"/>
  <c r="T3" i="5"/>
  <c r="T9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<sst xmlns="http://schemas.openxmlformats.org/spreadsheetml/2006/main" count="341" uniqueCount="191">
  <si>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</si>
  <si>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</si>
  <si>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</si>
  <si>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</si>
  <si>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</si>
  <si>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</si>
  <si>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</si>
  <si>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</si>
  <si>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</si>
  <si>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</si>
  <si>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</si>
  <si>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</si>
  <si>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</si>
  <si>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</si>
  <si>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</si>
  <si>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</si>
  <si>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</si>
  <si>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</si>
  <si>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</si>
  <si>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</si>
  <si>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</si>
  <si>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</si>
  <si>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</si>
  <si>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</si>
  <si>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</si>
  <si>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</si>
  <si>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</si>
  <si>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</si>
  <si>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</si>
  <si>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</si>
  <si>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</si>
  <si>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</si>
  <si>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</si>
  <si>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</si>
  <si>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</si>
  <si>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</si>
  <si>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</si>
  <si>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</si>
  <si>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</si>
  <si>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</si>
  <si>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</si>
  <si>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</si>
  <si>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</si>
  <si>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</si>
  <si>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</si>
  <si>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</si>
  <si>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</si>
  <si>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</si>
  <si>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</si>
  <si>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</si>
  <si>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</si>
  <si>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</si>
  <si>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</si>
  <si>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</si>
  <si>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</si>
  <si>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</si>
  <si>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</si>
  <si>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</si>
  <si>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</si>
  <si>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</si>
  <si>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</si>
  <si>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</si>
  <si>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</si>
  <si>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</si>
  <si>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</si>
  <si>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</si>
  <si>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</si>
  <si>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</si>
  <si>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</si>
  <si>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</si>
  <si>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</si>
  <si>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</si>
  <si>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</si>
  <si>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</si>
  <si>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</si>
  <si>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</si>
  <si>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</si>
  <si>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</si>
  <si>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</si>
  <si>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</si>
  <si>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</si>
  <si>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</si>
  <si>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</si>
  <si>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</si>
  <si>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</si>
  <si>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</si>
  <si>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</si>
  <si>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</si>
  <si>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</si>
  <si>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</si>
  <si>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</si>
  <si>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</si>
  <si>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</si>
  <si>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</si>
  <si>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</si>
  <si>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</si>
  <si>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</si>
  <si>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</si>
  <si>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</si>
  <si>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</si>
  <si>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</si>
  <si>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</si>
  <si>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</si>
  <si>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</si>
  <si>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</si>
  <si>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</si>
  <si>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</si>
  <si>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</si>
  <si>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</si>
  <si>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</si>
  <si>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</si>
  <si>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</si>
  <si>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</si>
  <si>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</si>
  <si>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</si>
  <si>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</si>
  <si>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</si>
  <si>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</si>
  <si>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</si>
  <si>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</si>
  <si>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</si>
  <si>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</si>
  <si>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</si>
  <si>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</si>
  <si>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</si>
  <si>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</si>
  <si>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</si>
  <si>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</si>
  <si>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</si>
  <si>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</si>
  <si>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</si>
  <si>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</si>
  <si>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</si>
  <si>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</si>
  <si>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</si>
  <si>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</si>
  <si>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</si>
  <si>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</si>
  <si>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Fém. Benjamin D3-1</t>
  </si>
  <si>
    <t>Simple Fém. Benjamin D3-2</t>
  </si>
  <si>
    <t>Simple Fém. Benjamin D4-1</t>
  </si>
  <si>
    <t>Simple Fém. Benjamin D4-2</t>
  </si>
  <si>
    <t>Du Bosquet</t>
  </si>
  <si>
    <t>DU BOSQUET</t>
  </si>
  <si>
    <t>supplémentaire de 11 points</t>
  </si>
  <si>
    <t>3e</t>
  </si>
  <si>
    <t>4e</t>
  </si>
  <si>
    <t>1er</t>
  </si>
  <si>
    <t>2e</t>
  </si>
  <si>
    <t>Joueurs ou équipes                         D3          Pointage: 60-57-54-51-48</t>
  </si>
  <si>
    <t>Joueurs ou équipes                   D3            Pointage: 51-48-45-42</t>
  </si>
  <si>
    <t>Ana Guo</t>
  </si>
  <si>
    <t>Alicia Simoneau</t>
  </si>
  <si>
    <t>Juliette Fournier</t>
  </si>
  <si>
    <t>Coralie Boisvert</t>
  </si>
  <si>
    <t>Léonie Côté</t>
  </si>
  <si>
    <t>Flavie Bérubé</t>
  </si>
  <si>
    <t>Léa Rose Bélanger</t>
  </si>
  <si>
    <t>Mia Liberge</t>
  </si>
  <si>
    <t>Alycia Ménard-Groleau</t>
  </si>
  <si>
    <t xml:space="preserve">      Joueurs ou équipes                 D4        Pointage: 30-29-28-27-26</t>
  </si>
  <si>
    <t>Simple Fém. Benjamin D4-4</t>
  </si>
  <si>
    <t>Simple Fém. Benjamin D4-3</t>
  </si>
  <si>
    <t>Eleonore Trudel-Nadeau</t>
  </si>
  <si>
    <t>Camille Gaudet</t>
  </si>
  <si>
    <t>Aerida Wongsomsri</t>
  </si>
  <si>
    <t>Gabrielle Desmarais</t>
  </si>
  <si>
    <t>Ana Luiza Nogueira Gomes</t>
  </si>
  <si>
    <t>Lilly Demers</t>
  </si>
  <si>
    <t>Jasmine Guérard</t>
  </si>
  <si>
    <t>Arielle Simoneau</t>
  </si>
  <si>
    <t>Rosalie Castle</t>
  </si>
  <si>
    <t>Amélia Turgeon</t>
  </si>
  <si>
    <t>Mayajade Labbé</t>
  </si>
  <si>
    <t>Kelly-Ann Hua</t>
  </si>
  <si>
    <t>Emmy Allain</t>
  </si>
  <si>
    <t>Maria Alejandra Bernal Sandoval</t>
  </si>
  <si>
    <t>Abigaël Sirois</t>
  </si>
  <si>
    <t>Julianne Pelletier</t>
  </si>
  <si>
    <t>8h45</t>
  </si>
  <si>
    <t xml:space="preserve">Terrain # 1 </t>
  </si>
  <si>
    <t xml:space="preserve">Terrain # 2 </t>
  </si>
  <si>
    <t xml:space="preserve">Terrain # 3 </t>
  </si>
  <si>
    <t xml:space="preserve">Terrain # 4 </t>
  </si>
  <si>
    <t>Maïlye Charbonneau</t>
  </si>
  <si>
    <t xml:space="preserve">      Joueurs ou équipes                  D4                Pointage: 28-27-26-25</t>
  </si>
  <si>
    <t>Elodie Latulippe</t>
  </si>
  <si>
    <t>Terrain # 5</t>
  </si>
  <si>
    <t>Joueurs ou équipes                       D4                Pointage: 26-25-24-23</t>
  </si>
  <si>
    <t xml:space="preserve">Terrain # 6 </t>
  </si>
  <si>
    <t>Joueurs ou équipes                        D4         Pointage: 24-23-22-21-20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</si>
</sst>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20" fillId="7" borderId="2" xfId="1" applyFont="1" applyFill="1" applyBorder="1" applyAlignment="1">
      <alignment horizontal="center" vertical="center" shrinkToFit="1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20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4-25\1-Tournoi%204-5-6-7-1.xlsx" TargetMode="External"/><Relationship Id="rId1" Type="http://schemas.openxmlformats.org/officeDocument/2006/relationships/externalLinkPath" Target="file:///C:\Users\bruno\AppData\Local\Microsoft\Windows\INetCache\Content.Outlook\7OVDU282\1-Tournoi%204-5-6-7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</row>
        <row r="4">
          <cell r="G4"/>
          <cell r="H4" t="str">
            <v>B</v>
          </cell>
        </row>
        <row r="5">
          <cell r="G5"/>
          <cell r="H5" t="str">
            <v>BB</v>
          </cell>
        </row>
        <row r="6">
          <cell r="G6"/>
          <cell r="H6" t="str">
            <v>C</v>
          </cell>
        </row>
        <row r="7">
          <cell r="G7"/>
          <cell r="H7" t="str">
            <v>CC</v>
          </cell>
        </row>
        <row r="8">
          <cell r="G8"/>
          <cell r="H8" t="str">
            <v>D</v>
          </cell>
        </row>
        <row r="9">
          <cell r="G9"/>
          <cell r="H9" t="str">
            <v>E</v>
          </cell>
        </row>
        <row r="10">
          <cell r="G10"/>
          <cell r="H10" t="str">
            <v>EE</v>
          </cell>
        </row>
        <row r="11">
          <cell r="G11"/>
          <cell r="H11" t="str">
            <v>F</v>
          </cell>
        </row>
        <row r="12">
          <cell r="G12"/>
          <cell r="H12" t="str">
            <v>G</v>
          </cell>
        </row>
        <row r="13">
          <cell r="G13"/>
          <cell r="H13" t="str">
            <v>H</v>
          </cell>
        </row>
        <row r="14">
          <cell r="G14"/>
          <cell r="H14" t="str">
            <v>J</v>
          </cell>
        </row>
        <row r="15">
          <cell r="G15"/>
          <cell r="H15" t="str">
            <v>K</v>
          </cell>
        </row>
        <row r="16">
          <cell r="G16"/>
          <cell r="H16" t="str">
            <v>L</v>
          </cell>
        </row>
        <row r="17">
          <cell r="G17"/>
          <cell r="H17" t="str">
            <v>M</v>
          </cell>
        </row>
        <row r="18">
          <cell r="G18"/>
          <cell r="H18" t="str">
            <v>N</v>
          </cell>
        </row>
        <row r="19">
          <cell r="G19"/>
          <cell r="H19" t="str">
            <v>O</v>
          </cell>
        </row>
        <row r="20">
          <cell r="G20"/>
          <cell r="H20" t="str">
            <v>P</v>
          </cell>
        </row>
        <row r="21">
          <cell r="G21"/>
          <cell r="H21" t="str">
            <v>R</v>
          </cell>
        </row>
        <row r="22">
          <cell r="G22"/>
          <cell r="H22" t="str">
            <v>S</v>
          </cell>
        </row>
        <row r="23">
          <cell r="G23"/>
          <cell r="H23" t="str">
            <v>T</v>
          </cell>
        </row>
        <row r="24">
          <cell r="G24"/>
          <cell r="H24" t="str">
            <v>V</v>
          </cell>
        </row>
        <row r="25">
          <cell r="G25"/>
          <cell r="H25" t="str">
            <v>W</v>
          </cell>
        </row>
        <row r="26">
          <cell r="G26"/>
          <cell r="H26" t="str">
            <v>X</v>
          </cell>
        </row>
        <row r="27">
          <cell r="G27"/>
          <cell r="H27" t="str">
            <v>XX</v>
          </cell>
        </row>
        <row r="28">
          <cell r="G28"/>
          <cell r="H28" t="str">
            <v>Z</v>
          </cell>
        </row>
        <row r="29">
          <cell r="G29"/>
          <cell r="H29" t="str">
            <v>G1</v>
          </cell>
        </row>
        <row r="30">
          <cell r="G30"/>
          <cell r="H30" t="str">
            <v>SS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J17" sqref="J17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12" t="s">
        <v>10</v>
      </c>
      <c r="N1" s="112"/>
      <c r="O1" s="112"/>
      <c r="P1" s="112"/>
      <c r="Q1" s="112"/>
      <c r="R1" s="112"/>
      <c r="S1" s="112"/>
      <c r="T1" s="112"/>
      <c r="U1" s="113" t="s">
        <v>11</v>
      </c>
      <c r="V1" s="114"/>
      <c r="W1" s="114"/>
      <c r="X1" s="114"/>
      <c r="Y1" s="114"/>
      <c r="Z1" s="114"/>
      <c r="AA1" s="114"/>
      <c r="AB1" s="114"/>
      <c r="AC1" s="115" t="s">
        <v>12</v>
      </c>
      <c r="AD1" s="116"/>
      <c r="AE1" s="116"/>
      <c r="AF1" s="116"/>
      <c r="AG1" s="116"/>
      <c r="AH1" s="116"/>
      <c r="AI1" s="116"/>
      <c r="AJ1" s="116"/>
    </row>
    <row r="2" spans="2:36" x14ac:dyDescent="0.25">
      <c r="B2" s="9" t="s">
        <v>13</v>
      </c>
      <c r="C2" s="110" t="s">
        <v>14</v>
      </c>
      <c r="D2" s="110"/>
      <c r="E2" s="110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10" t="s">
        <v>24</v>
      </c>
      <c r="D3" s="110"/>
      <c r="E3" s="110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10" t="s">
        <v>28</v>
      </c>
      <c r="D4" s="110"/>
      <c r="E4" s="110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10" t="s">
        <v>32</v>
      </c>
      <c r="D5" s="110"/>
      <c r="E5" s="110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10" t="s">
        <v>36</v>
      </c>
      <c r="D6" s="110"/>
      <c r="E6" s="110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10" t="s">
        <v>41</v>
      </c>
      <c r="D7" s="110"/>
      <c r="E7" s="110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10" t="s">
        <v>46</v>
      </c>
      <c r="D8" s="110"/>
      <c r="E8" s="110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10" t="s">
        <v>51</v>
      </c>
      <c r="D9" s="110"/>
      <c r="E9" s="110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10" t="s">
        <v>54</v>
      </c>
      <c r="D10" s="110"/>
      <c r="E10" s="110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10" t="s">
        <v>59</v>
      </c>
      <c r="D11" s="110"/>
      <c r="E11" s="110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10" t="s">
        <v>64</v>
      </c>
      <c r="D12" s="110"/>
      <c r="E12" s="110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10" t="s">
        <v>68</v>
      </c>
      <c r="D13" s="110"/>
      <c r="E13" s="110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1" t="s">
        <v>73</v>
      </c>
      <c r="D14" s="111"/>
      <c r="E14" s="111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10" t="s">
        <v>78</v>
      </c>
      <c r="D15" s="110"/>
      <c r="E15" s="110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07"/>
      <c r="D16" s="107"/>
      <c r="E16" s="107"/>
      <c r="F16" s="107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07" t="s">
        <v>85</v>
      </c>
      <c r="D17" s="107"/>
      <c r="E17" s="107"/>
      <c r="F17" s="107"/>
      <c r="G17" s="13"/>
      <c r="H17" s="9" t="s">
        <v>86</v>
      </c>
      <c r="I17" s="22" t="s">
        <v>142</v>
      </c>
      <c r="J17" s="15" t="s">
        <v>143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07" t="s">
        <v>89</v>
      </c>
      <c r="D18" s="107"/>
      <c r="E18" s="107"/>
      <c r="F18" s="107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08"/>
      <c r="D19" s="108"/>
      <c r="E19" s="108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08"/>
      <c r="D24" s="108"/>
      <c r="E24" s="108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08"/>
      <c r="D26" s="108"/>
      <c r="E26" s="108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08"/>
      <c r="D27" s="108"/>
      <c r="E27" s="108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08"/>
      <c r="D29" s="108"/>
      <c r="E29" s="108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08"/>
      <c r="D30" s="108"/>
      <c r="E30" s="108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9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9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9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9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9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9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05"/>
      <c r="J63" s="105"/>
      <c r="K63" s="105"/>
      <c r="L63" s="105"/>
    </row>
    <row r="64" spans="8:12" x14ac:dyDescent="0.2">
      <c r="H64" s="5"/>
      <c r="I64" s="105"/>
      <c r="J64" s="105"/>
      <c r="K64" s="105"/>
      <c r="L64" s="105"/>
    </row>
    <row r="65" spans="8:12" x14ac:dyDescent="0.2">
      <c r="H65" s="5"/>
      <c r="I65" s="105"/>
      <c r="J65" s="105"/>
      <c r="K65" s="105"/>
      <c r="L65" s="105"/>
    </row>
    <row r="66" spans="8:12" x14ac:dyDescent="0.2">
      <c r="H66" s="5"/>
      <c r="I66" s="105"/>
      <c r="J66" s="105"/>
      <c r="K66" s="105"/>
      <c r="L66" s="105"/>
    </row>
    <row r="67" spans="8:12" x14ac:dyDescent="0.2">
      <c r="H67" s="5"/>
      <c r="I67" s="105"/>
      <c r="J67" s="105"/>
      <c r="K67" s="105"/>
      <c r="L67" s="105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119" priority="6">
      <formula>$G3="x"</formula>
    </cfRule>
  </conditionalFormatting>
  <conditionalFormatting sqref="J48">
    <cfRule type="expression" dxfId="118" priority="3">
      <formula>$G48="x"</formula>
    </cfRule>
  </conditionalFormatting>
  <conditionalFormatting sqref="M3:T30">
    <cfRule type="expression" dxfId="117" priority="9" stopIfTrue="1">
      <formula>$L3=1</formula>
    </cfRule>
  </conditionalFormatting>
  <conditionalFormatting sqref="P48">
    <cfRule type="expression" dxfId="116" priority="1">
      <formula>$G48="x"</formula>
    </cfRule>
    <cfRule type="expression" dxfId="115" priority="2" stopIfTrue="1">
      <formula>$L48=1</formula>
    </cfRule>
  </conditionalFormatting>
  <conditionalFormatting sqref="S48">
    <cfRule type="expression" dxfId="114" priority="4">
      <formula>$G48="x"</formula>
    </cfRule>
    <cfRule type="expression" dxfId="113" priority="5" stopIfTrue="1">
      <formula>$L48=1</formula>
    </cfRule>
  </conditionalFormatting>
  <conditionalFormatting sqref="U3:AA30">
    <cfRule type="expression" dxfId="112" priority="8">
      <formula>$G3="X"</formula>
    </cfRule>
  </conditionalFormatting>
  <conditionalFormatting sqref="AC3:AI30">
    <cfRule type="expression" dxfId="111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2ADE-F334-4232-98FA-65813B9E69C4}">
  <sheetPr>
    <pageSetUpPr fitToPage="1"/>
  </sheetPr>
  <dimension ref="A1:AG70"/>
  <sheetViews>
    <sheetView tabSelected="1"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138</v>
      </c>
      <c r="E2" s="118"/>
      <c r="F2" s="118"/>
      <c r="G2" s="118"/>
      <c r="H2" s="118"/>
      <c r="I2" s="119"/>
      <c r="J2" s="47"/>
      <c r="K2" s="117" t="s">
        <v>179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33</v>
      </c>
      <c r="C5" s="118"/>
      <c r="D5" s="118"/>
      <c r="E5" s="118"/>
      <c r="F5" s="119"/>
      <c r="G5" s="49"/>
      <c r="H5" s="117"/>
      <c r="I5" s="119"/>
      <c r="J5" s="50"/>
      <c r="K5" s="123" t="s">
        <v>180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149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54" t="s">
        <v>151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57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46" t="s">
        <v>152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60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114</v>
      </c>
      <c r="E11" s="146" t="s">
        <v>154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48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46" t="s">
        <v>153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54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</v>
      </c>
      <c r="E13" s="148" t="s">
        <v>155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51</v>
      </c>
      <c r="S13" s="69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Alicia Simoneau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9</v>
      </c>
      <c r="M17" s="71" t="str">
        <f>IF(OR(K17="",L17=""),"",IF(L17&gt;K17,"V",IF(K17=L17,"","P")))</f>
        <v>P</v>
      </c>
      <c r="N17" s="162">
        <v>4</v>
      </c>
      <c r="O17" s="165" t="str">
        <f>VLOOKUP(N17,$B$9:$J$13,4,FALSE)</f>
        <v>Juliette Fournier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11</v>
      </c>
      <c r="M18" s="71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IF(VLOOKUP(D17,$B$9:$D$13,3,FALSE)="","",VLOOKUP((VLOOKUP(D17,$B$9:$D$13,3,FALSE)),Lég!$H$3:$J$30,3,FALSE))</f>
        <v>M-PROULX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IF(VLOOKUP(N17,$B$9:$D$13,3,FALSE)="","",VLOOKUP((VLOOKUP(N17,$B$9:$D$13,3,FALSE)),Lég!$H$3:$J$30,3,FALSE))</f>
        <v>M-PROULX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Coralie Boisvert</v>
      </c>
      <c r="F21" s="160"/>
      <c r="G21" s="160"/>
      <c r="H21" s="160"/>
      <c r="I21" s="161"/>
      <c r="J21" s="71" t="str">
        <f>IF(OR(K21="",L21=""),"",IF(K21&gt;L21,"V",IF(K21=L21,"","P")))</f>
        <v>P</v>
      </c>
      <c r="K21" s="72">
        <v>10</v>
      </c>
      <c r="L21" s="72">
        <v>21</v>
      </c>
      <c r="M21" s="71" t="str">
        <f>IF(OR(K21="",L21=""),"",IF(L21&gt;K21,"V",IF(K21=L21,"","P")))</f>
        <v>V</v>
      </c>
      <c r="N21" s="162">
        <v>5</v>
      </c>
      <c r="O21" s="160" t="str">
        <f>VLOOKUP(N21,$B$9:$J$13,4,FALSE)</f>
        <v>Léonie Côté</v>
      </c>
      <c r="P21" s="160"/>
      <c r="Q21" s="160"/>
      <c r="R21" s="160"/>
      <c r="S21" s="161"/>
      <c r="U21" s="166">
        <f>IF(OR(K21="",L21=""),"",(COUNTIF(J21:J23,"V")*3)+(COUNTIF(J21:J23,"P")*1)+(COUNTIF(J21:J23,"VS")*1))</f>
        <v>2</v>
      </c>
      <c r="V21" s="166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P</v>
      </c>
      <c r="K22" s="72">
        <v>6</v>
      </c>
      <c r="L22" s="72">
        <v>21</v>
      </c>
      <c r="M22" s="71" t="str">
        <f>IF(OR(K22="",L22=""),"",IF(L22&gt;K22,"V",IF(K22=L22,"","P")))</f>
        <v>V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IF(VLOOKUP(D21,$B$9:$D$13,3,FALSE)="","",VLOOKUP((VLOOKUP(D21,$B$9:$D$13,3,FALSE)),Lég!$H$3:$J$30,3,FALSE))</f>
        <v xml:space="preserve">TANDEM 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IF(VLOOKUP(N21,$B$9:$D$13,3,FALSE)="","",VLOOKUP((VLOOKUP(N21,$B$9:$D$13,3,FALSE)),Lég!$H$3:$J$30,3,FALSE))</f>
        <v>M-PROULX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Ana Guo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19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Juliette Fournier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16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IF(VLOOKUP(D25,$B$9:$D$13,3,FALSE)="","",VLOOKUP((VLOOKUP(D25,$B$9:$D$13,3,FALSE)),Lég!$H$3:$J$30,3,FALSE))</f>
        <v>LE BOISÉ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IF(VLOOKUP(N25,$B$9:$D$13,3,FALSE)="","",VLOOKUP((VLOOKUP(N25,$B$9:$D$13,3,FALSE)),Lég!$H$3:$J$30,3,FALSE))</f>
        <v>M-PROULX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Alicia Simoneau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10</v>
      </c>
      <c r="M29" s="71" t="str">
        <f>IF(OR(K29="",L29=""),"",IF(L29&gt;K29,"V",IF(K29=L29,"","P")))</f>
        <v>P</v>
      </c>
      <c r="N29" s="162">
        <v>5</v>
      </c>
      <c r="O29" s="160" t="str">
        <f>VLOOKUP(N29,$B$9:$J$13,4,FALSE)</f>
        <v>Léonie Côté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12</v>
      </c>
      <c r="M30" s="71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IF(VLOOKUP(D29,$B$9:$D$13,3,FALSE)="","",VLOOKUP((VLOOKUP(D29,$B$9:$D$13,3,FALSE)),Lég!$H$3:$J$30,3,FALSE))</f>
        <v>M-PROULX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IF(VLOOKUP(N29,$B$9:$D$13,3,FALSE)="","",VLOOKUP((VLOOKUP(N29,$B$9:$D$13,3,FALSE)),Lég!$H$3:$J$30,3,FALSE))</f>
        <v>M-PROULX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Ana Guo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10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Coralie Boisvert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9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IF(VLOOKUP(D33,$B$9:$D$13,3,FALSE)="","",VLOOKUP((VLOOKUP(D33,$B$9:$D$13,3,FALSE)),Lég!$H$3:$J$30,3,FALSE))</f>
        <v>LE BOISÉ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IF(VLOOKUP(N33,$B$9:$D$13,3,FALSE)="","",VLOOKUP((VLOOKUP(N33,$B$9:$D$13,3,FALSE)),Lég!$H$3:$J$30,3,FALSE))</f>
        <v xml:space="preserve">TANDEM 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Juliette Fournier</v>
      </c>
      <c r="F37" s="160"/>
      <c r="G37" s="160"/>
      <c r="H37" s="160"/>
      <c r="I37" s="161"/>
      <c r="J37" s="71" t="str">
        <f>IF(OR(K37="",L37=""),"",IF(K37&gt;L37,"V",IF(K37=L37,"","P")))</f>
        <v>V</v>
      </c>
      <c r="K37" s="72">
        <v>21</v>
      </c>
      <c r="L37" s="72">
        <v>14</v>
      </c>
      <c r="M37" s="71" t="str">
        <f>IF(OR(K37="",L37=""),"",IF(L37&gt;K37,"V",IF(K37=L37,"","P")))</f>
        <v>P</v>
      </c>
      <c r="N37" s="162">
        <v>5</v>
      </c>
      <c r="O37" s="160" t="str">
        <f>VLOOKUP(N37,$B$9:$J$13,4,FALSE)</f>
        <v>Léonie Côté</v>
      </c>
      <c r="P37" s="160"/>
      <c r="Q37" s="160"/>
      <c r="R37" s="160"/>
      <c r="S37" s="161"/>
      <c r="U37" s="166">
        <f>IF(OR(K37="",L37=""),"",(COUNTIF(J37:J39,"V")*3)+(COUNTIF(J37:J39,"P")*1)+(COUNTIF(J37:J39,"VS")*1))</f>
        <v>5</v>
      </c>
      <c r="V37" s="166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19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IF(VLOOKUP(D37,$B$9:$D$13,3,FALSE)="","",VLOOKUP((VLOOKUP(D37,$B$9:$D$13,3,FALSE)),Lég!$H$3:$J$30,3,FALSE))</f>
        <v>M-PROULX</v>
      </c>
      <c r="F39" s="167"/>
      <c r="G39" s="167"/>
      <c r="H39" s="167"/>
      <c r="I39" s="167"/>
      <c r="J39" s="71" t="str">
        <f>IF(OR(K39="",L39=""),"",IF(K39&gt;L39,"VS","PS"))</f>
        <v>VS</v>
      </c>
      <c r="K39" s="72">
        <v>11</v>
      </c>
      <c r="L39" s="72">
        <v>7</v>
      </c>
      <c r="M39" s="71" t="str">
        <f>IF(OR(K39="",L39=""),"",IF(L39&gt;K39,"VS","PS"))</f>
        <v>PS</v>
      </c>
      <c r="N39" s="164"/>
      <c r="O39" s="167" t="str">
        <f>IF(VLOOKUP(N37,$B$9:$D$13,3,FALSE)="","",VLOOKUP((VLOOKUP(N37,$B$9:$D$13,3,FALSE)),Lég!$H$3:$J$30,3,FALSE))</f>
        <v>M-PROULX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Alicia Simoneau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7</v>
      </c>
      <c r="M41" s="71" t="str">
        <f>IF(OR(K41="",L41=""),"",IF(L41&gt;K41,"V",IF(K41=L41,"","P")))</f>
        <v>P</v>
      </c>
      <c r="N41" s="162">
        <v>3</v>
      </c>
      <c r="O41" s="160" t="str">
        <f>VLOOKUP(N41,$B$9:$J$13,4,FALSE)</f>
        <v>Coralie Boisvert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V</v>
      </c>
      <c r="K42" s="72">
        <v>21</v>
      </c>
      <c r="L42" s="72">
        <v>9</v>
      </c>
      <c r="M42" s="71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IF(VLOOKUP(D41,$B$9:$D$13,3,FALSE)="","",VLOOKUP((VLOOKUP(D41,$B$9:$D$13,3,FALSE)),Lég!$H$3:$J$30,3,FALSE))</f>
        <v>M-PROULX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 xml:space="preserve">TANDEM 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Ana Guo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12</v>
      </c>
      <c r="M45" s="71" t="str">
        <f>IF(OR(K45="",L45=""),"",IF(L45&gt;K45,"V",IF(K45=L45,"","P")))</f>
        <v>P</v>
      </c>
      <c r="N45" s="162">
        <v>5</v>
      </c>
      <c r="O45" s="160" t="str">
        <f>VLOOKUP(N45,$B$9:$J$13,4,FALSE)</f>
        <v>Léonie Côté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13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IF(VLOOKUP(D45,$B$9:$D$13,3,FALSE)="","",VLOOKUP((VLOOKUP(D45,$B$9:$D$13,3,FALSE)),Lég!$H$3:$J$30,3,FALSE))</f>
        <v>LE BOISÉ</v>
      </c>
      <c r="F47" s="167"/>
      <c r="G47" s="167"/>
      <c r="H47" s="167"/>
      <c r="I47" s="167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7" t="str">
        <f>IF(VLOOKUP(N45,$B$9:$D$13,3,FALSE)="","",VLOOKUP((VLOOKUP(N45,$B$9:$D$13,3,FALSE)),Lég!$H$3:$J$30,3,FALSE))</f>
        <v>M-PROULX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Coralie Boisvert</v>
      </c>
      <c r="F49" s="160"/>
      <c r="G49" s="160"/>
      <c r="H49" s="160"/>
      <c r="I49" s="161"/>
      <c r="J49" s="71" t="str">
        <f>IF(OR(K49="",L49=""),"",IF(K49&gt;L49,"V",IF(K49=L49,"","P")))</f>
        <v>P</v>
      </c>
      <c r="K49" s="72">
        <v>7</v>
      </c>
      <c r="L49" s="72">
        <v>21</v>
      </c>
      <c r="M49" s="71" t="str">
        <f>IF(OR(K49="",L49=""),"",IF(L49&gt;K49,"V",IF(K49=L49,"","P")))</f>
        <v>V</v>
      </c>
      <c r="N49" s="162">
        <v>4</v>
      </c>
      <c r="O49" s="160" t="str">
        <f>VLOOKUP(N49,$B$9:$J$13,4,FALSE)</f>
        <v>Juliette Fournier</v>
      </c>
      <c r="P49" s="160"/>
      <c r="Q49" s="160"/>
      <c r="R49" s="160"/>
      <c r="S49" s="161"/>
      <c r="U49" s="166">
        <f>IF(OR(K49="",L49=""),"",(COUNTIF(J49:J51,"V")*3)+(COUNTIF(J49:J51,"P")*1)+(COUNTIF(J49:J51,"VS")*1))</f>
        <v>2</v>
      </c>
      <c r="V49" s="166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P</v>
      </c>
      <c r="K50" s="72">
        <v>9</v>
      </c>
      <c r="L50" s="72">
        <v>21</v>
      </c>
      <c r="M50" s="71" t="str">
        <f>IF(OR(K50="",L50=""),"",IF(L50&gt;K50,"V",IF(K50=L50,"","P")))</f>
        <v>V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IF(VLOOKUP(D49,$B$9:$D$13,3,FALSE)="","",VLOOKUP((VLOOKUP(D49,$B$9:$D$13,3,FALSE)),Lég!$H$3:$J$30,3,FALSE))</f>
        <v xml:space="preserve">TANDEM 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IF(VLOOKUP(N49,$B$9:$D$13,3,FALSE)="","",VLOOKUP((VLOOKUP(N49,$B$9:$D$13,3,FALSE)),Lég!$H$3:$J$30,3,FALSE))</f>
        <v>M-PROULX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Ana Guo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11</v>
      </c>
      <c r="L53" s="72">
        <v>21</v>
      </c>
      <c r="M53" s="71" t="str">
        <f>IF(OR(K53="",L53=""),"",IF(L53&gt;K53,"V",IF(K53=L53,"","P")))</f>
        <v>V</v>
      </c>
      <c r="N53" s="162">
        <v>2</v>
      </c>
      <c r="O53" s="160" t="str">
        <f>VLOOKUP(N53,$B$9:$J$13,4,FALSE)</f>
        <v>Alicia Simoneau</v>
      </c>
      <c r="P53" s="160"/>
      <c r="Q53" s="160"/>
      <c r="R53" s="160"/>
      <c r="S53" s="161"/>
      <c r="U53" s="166">
        <f>IF(OR(K53="",L53=""),"",(COUNTIF(J53:J55,"V")*3)+(COUNTIF(J53:J55,"P")*1)+(COUNTIF(J53:J55,"VS")*1))</f>
        <v>2</v>
      </c>
      <c r="V53" s="166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P</v>
      </c>
      <c r="K54" s="72">
        <v>20</v>
      </c>
      <c r="L54" s="72">
        <v>22</v>
      </c>
      <c r="M54" s="71" t="str">
        <f>IF(OR(K54="",L54=""),"",IF(L54&gt;K54,"V",IF(K54=L54,"","P")))</f>
        <v>V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IF(VLOOKUP(D53,$B$9:$D$13,3,FALSE)="","",VLOOKUP((VLOOKUP(D53,$B$9:$D$13,3,FALSE)),Lég!$H$3:$J$30,3,FALSE))</f>
        <v>LE BOISÉ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IF(VLOOKUP(N53,$B$9:$D$13,3,FALSE)="","",VLOOKUP((VLOOKUP(N53,$B$9:$D$13,3,FALSE)),Lég!$H$3:$J$30,3,FALSE))</f>
        <v>M-PROULX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10" priority="8">
      <formula>B2=VLOOKUP("X2",$A$9:$J$13,5,FALSE)</formula>
    </cfRule>
  </conditionalFormatting>
  <conditionalFormatting sqref="B5:F6">
    <cfRule type="expression" dxfId="109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8" priority="6">
      <formula>B1=VLOOKUP("X4",$A$9:$J$13,5,FALSE)</formula>
    </cfRule>
    <cfRule type="expression" dxfId="107" priority="7">
      <formula>B1=VLOOKUP("X3",$A$9:$J$13,5,FALSE)</formula>
    </cfRule>
    <cfRule type="expression" dxfId="106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5" priority="5">
      <formula>B1=VLOOKUP("X5",$A$9:$J$13,5,FALSE)</formula>
    </cfRule>
  </conditionalFormatting>
  <conditionalFormatting sqref="B1:S4">
    <cfRule type="expression" dxfId="104" priority="9">
      <formula>B1=VLOOKUP("X1",$A$9:$J$12,5,FALSE)</formula>
    </cfRule>
  </conditionalFormatting>
  <conditionalFormatting sqref="B4:S7">
    <cfRule type="expression" dxfId="103" priority="2">
      <formula>B4=VLOOKUP("X2",$A$9:$J$13,5,FALSE)</formula>
    </cfRule>
    <cfRule type="expression" dxfId="102" priority="3">
      <formula>B4=VLOOKUP("X3",$A$9:$J$13,5,FALSE)</formula>
    </cfRule>
    <cfRule type="expression" dxfId="101" priority="4">
      <formula>B4=VLOOKUP("X4",$A$9:$J$13,5,FALSE)</formula>
    </cfRule>
  </conditionalFormatting>
  <conditionalFormatting sqref="E8:Q8">
    <cfRule type="expression" dxfId="100" priority="10">
      <formula>E8=VLOOKUP("X2",$A$9:$J$13,5,FALSE)</formula>
    </cfRule>
    <cfRule type="expression" dxfId="99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8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834F-DAEC-4E82-AB78-845A1D057AF9}">
  <sheetPr>
    <pageSetUpPr fitToPage="1"/>
  </sheetPr>
  <dimension ref="A1:AG56"/>
  <sheetViews>
    <sheetView zoomScaleNormal="100" workbookViewId="0">
      <selection activeCell="R11" sqref="R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139</v>
      </c>
      <c r="E2" s="118"/>
      <c r="F2" s="118"/>
      <c r="G2" s="118"/>
      <c r="H2" s="118"/>
      <c r="I2" s="119"/>
      <c r="J2" s="47"/>
      <c r="K2" s="117" t="s">
        <v>179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33</v>
      </c>
      <c r="C5" s="118"/>
      <c r="D5" s="118"/>
      <c r="E5" s="118"/>
      <c r="F5" s="119"/>
      <c r="G5" s="49"/>
      <c r="H5" s="117"/>
      <c r="I5" s="119"/>
      <c r="J5" s="50"/>
      <c r="K5" s="123" t="s">
        <v>181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150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114</v>
      </c>
      <c r="E9" s="154" t="s">
        <v>156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48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55</v>
      </c>
      <c r="E10" s="146" t="s">
        <v>157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42</v>
      </c>
      <c r="S10" s="63">
        <f t="shared" ref="S10:S12" si="0">IF(R10="","",RANK(R10,$R$9:$R$12,0))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158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45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4</v>
      </c>
      <c r="E12" s="148" t="s">
        <v>159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51</v>
      </c>
      <c r="S12" s="69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0">
        <v>1</v>
      </c>
      <c r="E15" s="160" t="str">
        <f>VLOOKUP(D15,$B$9:$J$13,4,FALSE)</f>
        <v>Flavie Bérubé</v>
      </c>
      <c r="F15" s="160"/>
      <c r="G15" s="160"/>
      <c r="H15" s="160"/>
      <c r="I15" s="161"/>
      <c r="J15" s="71" t="str">
        <f>IF(OR(K15="",L15=""),"",IF(K15&gt;L15,"V",IF(K15=L15,"","P")))</f>
        <v>P</v>
      </c>
      <c r="K15" s="72">
        <v>19</v>
      </c>
      <c r="L15" s="72">
        <v>21</v>
      </c>
      <c r="M15" s="71" t="str">
        <f>IF(OR(K15="",L15=""),"",IF(L15&gt;K15,"V",IF(K15=L15,"","P")))</f>
        <v>V</v>
      </c>
      <c r="N15" s="162">
        <v>4</v>
      </c>
      <c r="O15" s="160" t="str">
        <f>VLOOKUP(N15,$B$9:$J$13,4,FALSE)</f>
        <v>Alycia Ménard-Groleau</v>
      </c>
      <c r="P15" s="160"/>
      <c r="Q15" s="160"/>
      <c r="R15" s="160"/>
      <c r="S15" s="161"/>
      <c r="U15" s="166">
        <f>IF(OR(K15="",L15=""),"",(COUNTIF(J15:J17,"V")*3)+(COUNTIF(J15:J17,"P")*1)+(COUNTIF(J15:J17,"VS")*1))</f>
        <v>4</v>
      </c>
      <c r="V15" s="166">
        <f>IF(OR(K15="",L15=""),"",(COUNTIF(M15:M17,"V")*3)+(COUNTIF(M15:M17,"P")*1)+(COUNTIF(M15:M17,"VS")*1))</f>
        <v>5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0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18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0"/>
      <c r="E17" s="167" t="str">
        <f>IF(VLOOKUP(D15,$B$9:$D$12,3,FALSE)="","",VLOOKUP((VLOOKUP(D15,$B$9:$D$12,3,FALSE)),Lég!$H$3:$J$30,3,FALSE))</f>
        <v xml:space="preserve">TANDEM </v>
      </c>
      <c r="F17" s="167"/>
      <c r="G17" s="167"/>
      <c r="H17" s="167"/>
      <c r="I17" s="167"/>
      <c r="J17" s="71" t="str">
        <f>IF(OR(K17="",L17=""),"",IF(K17&gt;L17,"VS","PS"))</f>
        <v>PS</v>
      </c>
      <c r="K17" s="72">
        <v>3</v>
      </c>
      <c r="L17" s="72">
        <v>11</v>
      </c>
      <c r="M17" s="71" t="str">
        <f>IF(OR(K17="",L17=""),"",IF(L17&gt;K17,"VS","PS"))</f>
        <v>VS</v>
      </c>
      <c r="N17" s="164"/>
      <c r="O17" s="167" t="str">
        <f>IF(VLOOKUP(N15,$B$9:$D$12,3,FALSE)="","",VLOOKUP((VLOOKUP(N15,$B$9:$D$12,3,FALSE)),Lég!$H$3:$J$30,3,FALSE))</f>
        <v>M-PROULX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Léa Rose Bélanger</v>
      </c>
      <c r="F19" s="160"/>
      <c r="G19" s="160"/>
      <c r="H19" s="160"/>
      <c r="I19" s="161"/>
      <c r="J19" s="71" t="str">
        <f>IF(OR(K19="",L19=""),"",IF(K19&gt;L19,"V",IF(K19=L19,"","P")))</f>
        <v>V</v>
      </c>
      <c r="K19" s="72">
        <v>22</v>
      </c>
      <c r="L19" s="72">
        <v>20</v>
      </c>
      <c r="M19" s="71" t="str">
        <f>IF(OR(K19="",L19=""),"",IF(L19&gt;K19,"V",IF(K19=L19,"","P")))</f>
        <v>P</v>
      </c>
      <c r="N19" s="162">
        <v>3</v>
      </c>
      <c r="O19" s="160" t="str">
        <f>VLOOKUP(N19,$B$9:$J$13,4,FALSE)</f>
        <v>Mia Liberge</v>
      </c>
      <c r="P19" s="160"/>
      <c r="Q19" s="160"/>
      <c r="R19" s="160"/>
      <c r="S19" s="161"/>
      <c r="U19" s="166">
        <f>IF(OR(K19="",L19=""),"",(COUNTIF(J19:J21,"V")*3)+(COUNTIF(J19:J21,"P")*1)+(COUNTIF(J19:J21,"VS")*1))</f>
        <v>4</v>
      </c>
      <c r="V19" s="166">
        <f>IF(OR(K19="",L19=""),"",(COUNTIF(M19:M21,"V")*3)+(COUNTIF(M19:M21,"P")*1)+(COUNTIF(M19:M21,"VS")*1))</f>
        <v>5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P</v>
      </c>
      <c r="K20" s="72">
        <v>19</v>
      </c>
      <c r="L20" s="72">
        <v>21</v>
      </c>
      <c r="M20" s="71" t="str">
        <f>IF(OR(K20="",L20=""),"",IF(L20&gt;K20,"V",IF(K20=L20,"","P")))</f>
        <v>V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IF(VLOOKUP(D19,$B$9:$D$12,3,FALSE)="","",VLOOKUP((VLOOKUP(D19,$B$9:$D$12,3,FALSE)),Lég!$H$3:$J$30,3,FALSE))</f>
        <v>JEANNE-MANCE</v>
      </c>
      <c r="F21" s="167"/>
      <c r="G21" s="167"/>
      <c r="H21" s="167"/>
      <c r="I21" s="167"/>
      <c r="J21" s="71" t="str">
        <f>IF(OR(K21="",L21=""),"",IF(K21&gt;L21,"VS","PS"))</f>
        <v>PS</v>
      </c>
      <c r="K21" s="72">
        <v>7</v>
      </c>
      <c r="L21" s="72">
        <v>11</v>
      </c>
      <c r="M21" s="71" t="str">
        <f>IF(OR(K21="",L21=""),"",IF(L21&gt;K21,"VS","PS"))</f>
        <v>VS</v>
      </c>
      <c r="N21" s="164"/>
      <c r="O21" s="167" t="str">
        <f>IF(VLOOKUP(N19,$B$9:$D$12,3,FALSE)="","",VLOOKUP((VLOOKUP(N19,$B$9:$D$12,3,FALSE)),Lég!$H$3:$J$30,3,FALSE))</f>
        <v>M-PROULX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57">
        <v>1</v>
      </c>
      <c r="E23" s="160" t="str">
        <f>VLOOKUP(D23,$B$9:$J$13,4,FALSE)</f>
        <v>Flavie Bérubé</v>
      </c>
      <c r="F23" s="160"/>
      <c r="G23" s="160"/>
      <c r="H23" s="160"/>
      <c r="I23" s="161"/>
      <c r="J23" s="71" t="str">
        <f>IF(OR(K23="",L23=""),"",IF(K23&gt;L23,"V",IF(K23=L23,"","P")))</f>
        <v>V</v>
      </c>
      <c r="K23" s="72">
        <v>21</v>
      </c>
      <c r="L23" s="72">
        <v>17</v>
      </c>
      <c r="M23" s="71" t="str">
        <f>IF(OR(K23="",L23=""),"",IF(L23&gt;K23,"V",IF(K23=L23,"","P")))</f>
        <v>P</v>
      </c>
      <c r="N23" s="162">
        <v>2</v>
      </c>
      <c r="O23" s="160" t="str">
        <f>VLOOKUP(N23,$B$9:$J$13,4,FALSE)</f>
        <v>Léa Rose Bélanger</v>
      </c>
      <c r="P23" s="160"/>
      <c r="Q23" s="160"/>
      <c r="R23" s="160"/>
      <c r="S23" s="161"/>
      <c r="U23" s="166">
        <f>IF(OR(K23="",L23=""),"",(COUNTIF(J23:J25,"V")*3)+(COUNTIF(J23:J25,"P")*1)+(COUNTIF(J23:J25,"VS")*1))</f>
        <v>6</v>
      </c>
      <c r="V23" s="166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V</v>
      </c>
      <c r="K24" s="72">
        <v>23</v>
      </c>
      <c r="L24" s="72">
        <v>21</v>
      </c>
      <c r="M24" s="71" t="str">
        <f>IF(OR(K24="",L24=""),"",IF(L24&gt;K24,"V",IF(K24=L24,"","P")))</f>
        <v>P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59"/>
      <c r="E25" s="167" t="str">
        <f>IF(VLOOKUP(D23,$B$9:$D$12,3,FALSE)="","",VLOOKUP((VLOOKUP(D23,$B$9:$D$12,3,FALSE)),Lég!$H$3:$J$30,3,FALSE))</f>
        <v xml:space="preserve">TANDEM </v>
      </c>
      <c r="F25" s="167"/>
      <c r="G25" s="167"/>
      <c r="H25" s="167"/>
      <c r="I25" s="167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4"/>
      <c r="O25" s="167" t="str">
        <f>IF(VLOOKUP(N23,$B$9:$D$12,3,FALSE)="","",VLOOKUP((VLOOKUP(N23,$B$9:$D$12,3,FALSE)),Lég!$H$3:$J$30,3,FALSE))</f>
        <v>JEANNE-MANCE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57">
        <v>3</v>
      </c>
      <c r="E27" s="160" t="str">
        <f>VLOOKUP(D27,$B$9:$J$13,4,FALSE)</f>
        <v>Mia Liberge</v>
      </c>
      <c r="F27" s="160"/>
      <c r="G27" s="160"/>
      <c r="H27" s="160"/>
      <c r="I27" s="161"/>
      <c r="J27" s="71" t="str">
        <f>IF(OR(K27="",L27=""),"",IF(K27&gt;L27,"V",IF(K27=L27,"","P")))</f>
        <v>P</v>
      </c>
      <c r="K27" s="72">
        <v>19</v>
      </c>
      <c r="L27" s="72">
        <v>21</v>
      </c>
      <c r="M27" s="71" t="str">
        <f>IF(OR(K27="",L27=""),"",IF(L27&gt;K27,"V",IF(K27=L27,"","P")))</f>
        <v>V</v>
      </c>
      <c r="N27" s="162">
        <v>4</v>
      </c>
      <c r="O27" s="160" t="str">
        <f>VLOOKUP(N27,$B$9:$J$13,4,FALSE)</f>
        <v>Alycia Ménard-Groleau</v>
      </c>
      <c r="P27" s="160"/>
      <c r="Q27" s="160"/>
      <c r="R27" s="160"/>
      <c r="S27" s="161"/>
      <c r="U27" s="166">
        <f>IF(OR(K27="",L27=""),"",(COUNTIF(J27:J29,"V")*3)+(COUNTIF(J27:J29,"P")*1)+(COUNTIF(J27:J29,"VS")*1))</f>
        <v>2</v>
      </c>
      <c r="V27" s="166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P</v>
      </c>
      <c r="K28" s="72">
        <v>15</v>
      </c>
      <c r="L28" s="72">
        <v>21</v>
      </c>
      <c r="M28" s="71" t="str">
        <f>IF(OR(K28="",L28=""),"",IF(L28&gt;K28,"V",IF(K28=L28,"","P")))</f>
        <v>V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59"/>
      <c r="E29" s="167" t="str">
        <f>IF(VLOOKUP(D27,$B$9:$D$12,3,FALSE)="","",VLOOKUP((VLOOKUP(D27,$B$9:$D$12,3,FALSE)),Lég!$H$3:$J$30,3,FALSE))</f>
        <v>M-PROULX</v>
      </c>
      <c r="F29" s="167"/>
      <c r="G29" s="167"/>
      <c r="H29" s="167"/>
      <c r="I29" s="167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64"/>
      <c r="O29" s="167" t="str">
        <f>IF(VLOOKUP(N27,$B$9:$D$12,3,FALSE)="","",VLOOKUP((VLOOKUP(N27,$B$9:$D$12,3,FALSE)),Lég!$H$3:$J$30,3,FALSE))</f>
        <v>M-PROULX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57">
        <v>2</v>
      </c>
      <c r="E31" s="160" t="str">
        <f>VLOOKUP(D31,$B$9:$J$13,4,FALSE)</f>
        <v>Léa Rose Bélanger</v>
      </c>
      <c r="F31" s="160"/>
      <c r="G31" s="160"/>
      <c r="H31" s="160"/>
      <c r="I31" s="161"/>
      <c r="J31" s="71" t="str">
        <f>IF(OR(K31="",L31=""),"",IF(K31&gt;L31,"V",IF(K31=L31,"","P")))</f>
        <v>P</v>
      </c>
      <c r="K31" s="72">
        <v>5</v>
      </c>
      <c r="L31" s="72">
        <v>21</v>
      </c>
      <c r="M31" s="71" t="str">
        <f>IF(OR(K31="",L31=""),"",IF(L31&gt;K31,"V",IF(K31=L31,"","P")))</f>
        <v>V</v>
      </c>
      <c r="N31" s="162">
        <v>4</v>
      </c>
      <c r="O31" s="160" t="str">
        <f>VLOOKUP(N31,$B$9:$J$13,4,FALSE)</f>
        <v>Alycia Ménard-Groleau</v>
      </c>
      <c r="P31" s="160"/>
      <c r="Q31" s="160"/>
      <c r="R31" s="160"/>
      <c r="S31" s="161"/>
      <c r="U31" s="166">
        <f>IF(OR(K31="",L31=""),"",(COUNTIF(J31:J33,"V")*3)+(COUNTIF(J31:J33,"P")*1)+(COUNTIF(J31:J33,"VS")*1))</f>
        <v>2</v>
      </c>
      <c r="V31" s="166">
        <f>IF(OR(K31="",L31=""),"",(COUNTIF(M31:M33,"V")*3)+(COUNTIF(M31:M33,"P")*1)+(COUNTIF(M31:M33,"VS")*1))</f>
        <v>6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P</v>
      </c>
      <c r="K32" s="72">
        <v>8</v>
      </c>
      <c r="L32" s="72">
        <v>21</v>
      </c>
      <c r="M32" s="71" t="str">
        <f>IF(OR(K32="",L32=""),"",IF(L32&gt;K32,"V",IF(K32=L32,"","P")))</f>
        <v>V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59"/>
      <c r="E33" s="167" t="str">
        <f>IF(VLOOKUP(D31,$B$9:$D$12,3,FALSE)="","",VLOOKUP((VLOOKUP(D31,$B$9:$D$12,3,FALSE)),Lég!$H$3:$J$30,3,FALSE))</f>
        <v>JEANNE-MANCE</v>
      </c>
      <c r="F33" s="167"/>
      <c r="G33" s="167"/>
      <c r="H33" s="167"/>
      <c r="I33" s="167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4"/>
      <c r="O33" s="167" t="str">
        <f>IF(VLOOKUP(N31,$B$9:$D$12,3,FALSE)="","",VLOOKUP((VLOOKUP(N31,$B$9:$D$12,3,FALSE)),Lég!$H$3:$J$30,3,FALSE))</f>
        <v>M-PROULX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57">
        <v>1</v>
      </c>
      <c r="E35" s="160" t="str">
        <f>VLOOKUP(D35,$B$9:$J$13,4,FALSE)</f>
        <v>Flavie Bérubé</v>
      </c>
      <c r="F35" s="160"/>
      <c r="G35" s="160"/>
      <c r="H35" s="160"/>
      <c r="I35" s="161"/>
      <c r="J35" s="71" t="str">
        <f>IF(OR(K35="",L35=""),"",IF(K35&gt;L35,"V",IF(K35=L35,"","P")))</f>
        <v>V</v>
      </c>
      <c r="K35" s="72">
        <v>21</v>
      </c>
      <c r="L35" s="72">
        <v>13</v>
      </c>
      <c r="M35" s="71" t="str">
        <f>IF(OR(K35="",L35=""),"",IF(L35&gt;K35,"V",IF(K35=L35,"","P")))</f>
        <v>P</v>
      </c>
      <c r="N35" s="162">
        <v>3</v>
      </c>
      <c r="O35" s="160" t="str">
        <f>VLOOKUP(N35,$B$9:$J$13,4,FALSE)</f>
        <v>Mia Liberge</v>
      </c>
      <c r="P35" s="160"/>
      <c r="Q35" s="160"/>
      <c r="R35" s="160"/>
      <c r="S35" s="161"/>
      <c r="U35" s="166">
        <f>IF(OR(K35="",L35=""),"",(COUNTIF(J35:J37,"V")*3)+(COUNTIF(J35:J37,"P")*1)+(COUNTIF(J35:J37,"VS")*1))</f>
        <v>6</v>
      </c>
      <c r="V35" s="166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V</v>
      </c>
      <c r="K36" s="72">
        <v>21</v>
      </c>
      <c r="L36" s="72">
        <v>17</v>
      </c>
      <c r="M36" s="71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59"/>
      <c r="E37" s="167" t="str">
        <f>IF(VLOOKUP(D35,$B$9:$D$12,3,FALSE)="","",VLOOKUP((VLOOKUP(D35,$B$9:$D$12,3,FALSE)),Lég!$H$3:$J$30,3,FALSE))</f>
        <v xml:space="preserve">TANDEM </v>
      </c>
      <c r="F37" s="167"/>
      <c r="G37" s="167"/>
      <c r="H37" s="167"/>
      <c r="I37" s="167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4"/>
      <c r="O37" s="167" t="str">
        <f>IF(VLOOKUP(N35,$B$9:$D$12,3,FALSE)="","",VLOOKUP((VLOOKUP(N35,$B$9:$D$12,3,FALSE)),Lég!$H$3:$J$30,3,FALSE))</f>
        <v>M-PROULX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3</v>
      </c>
      <c r="B40" s="173"/>
      <c r="C40" s="3"/>
      <c r="D40" s="174" t="s">
        <v>145</v>
      </c>
      <c r="E40" s="160" t="str">
        <f>IF(A40="","",VLOOKUP(A40,$B$9:$J$13,4,FALSE))</f>
        <v>Mia Liberge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8</v>
      </c>
      <c r="M40" s="71" t="str">
        <f>IF(OR(K40="",L40=""),"",IF(L40&gt;K40,"V",IF(K40=L40,"","P")))</f>
        <v>P</v>
      </c>
      <c r="N40" s="177" t="s">
        <v>146</v>
      </c>
      <c r="O40" s="160" t="str">
        <f>IF(W40="","",VLOOKUP(W40,$B$9:$J$13,4,FALSE))</f>
        <v>Léa Rose Bélanger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72">
        <v>2</v>
      </c>
      <c r="AG40" s="81"/>
    </row>
    <row r="41" spans="1:33" s="82" customFormat="1" ht="15.75" x14ac:dyDescent="0.2">
      <c r="A41" s="172"/>
      <c r="B41" s="173"/>
      <c r="C41" s="3"/>
      <c r="D41" s="175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15</v>
      </c>
      <c r="M41" s="71" t="str">
        <f>IF(OR(K41="",L41=""),"",IF(L41&gt;K41,"V",IF(K41=L41,"","P")))</f>
        <v>P</v>
      </c>
      <c r="N41" s="178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67" t="str">
        <f>IF(A40="","",VLOOKUP((VLOOKUP(A40,$B$9:$D$12,3,FALSE)),Lég!$H$3:$J$30,3,FALSE))</f>
        <v>M-PROULX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67" t="str">
        <f>IF(W40="","",VLOOKUP((VLOOKUP(W40,$B$9:$D$12,3,FALSE)),Lég!$H$3:$J$30,3,FALSE))</f>
        <v>JEANNE-MANCE</v>
      </c>
      <c r="P42" s="167"/>
      <c r="Q42" s="167"/>
      <c r="R42" s="167"/>
      <c r="S42" s="167"/>
      <c r="T42" s="99"/>
      <c r="U42" s="166"/>
      <c r="V42" s="166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4</v>
      </c>
      <c r="B44" s="173"/>
      <c r="C44" s="3"/>
      <c r="D44" s="174" t="s">
        <v>147</v>
      </c>
      <c r="E44" s="160" t="str">
        <f>IF(A44="","",VLOOKUP(A44,$B$9:$J$13,4,FALSE))</f>
        <v>Alycia Ménard-Groleau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21</v>
      </c>
      <c r="L44" s="72">
        <v>14</v>
      </c>
      <c r="M44" s="71" t="str">
        <f>IF(OR(K44="",L44=""),"",IF(L44&gt;K44,"V",IF(K44=L44,"","P")))</f>
        <v>P</v>
      </c>
      <c r="N44" s="177" t="s">
        <v>148</v>
      </c>
      <c r="O44" s="160" t="str">
        <f>IF(W44="","",VLOOKUP(W44,$B$9:$J$13,4,FALSE))</f>
        <v>Flavie Bérubé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72">
        <v>1</v>
      </c>
      <c r="AG44" s="81"/>
    </row>
    <row r="45" spans="1:33" s="82" customFormat="1" ht="15.75" x14ac:dyDescent="0.2">
      <c r="A45" s="172"/>
      <c r="B45" s="173"/>
      <c r="C45" s="3"/>
      <c r="D45" s="175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9</v>
      </c>
      <c r="M45" s="71" t="str">
        <f>IF(OR(K45="",L45=""),"",IF(L45&gt;K45,"V",IF(K45=L45,"","P")))</f>
        <v>P</v>
      </c>
      <c r="N45" s="178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67" t="str">
        <f>IF(A44="","",VLOOKUP((VLOOKUP(A44,$B$9:$D$12,3,FALSE)),Lég!$H$3:$J$30,3,FALSE))</f>
        <v>M-PROULX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67" t="str">
        <f>IF(W44="","",VLOOKUP((VLOOKUP(W44,$B$9:$D$12,3,FALSE)),Lég!$H$3:$J$30,3,FALSE))</f>
        <v xml:space="preserve">TANDEM </v>
      </c>
      <c r="P46" s="167"/>
      <c r="Q46" s="167"/>
      <c r="R46" s="167"/>
      <c r="S46" s="167"/>
      <c r="T46" s="99"/>
      <c r="U46" s="166"/>
      <c r="V46" s="166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97" priority="23">
      <formula>B2=VLOOKUP("X2",$A$9:$J$13,5,FALSE)</formula>
    </cfRule>
    <cfRule type="expression" dxfId="96" priority="24">
      <formula>B2=VLOOKUP("X1",$A$9:$J$12,5,FALSE)</formula>
    </cfRule>
  </conditionalFormatting>
  <conditionalFormatting sqref="B8:Q8">
    <cfRule type="expression" dxfId="95" priority="11">
      <formula>B8=VLOOKUP("X1",$A$9:$J$13,5,FALSE)</formula>
    </cfRule>
  </conditionalFormatting>
  <conditionalFormatting sqref="B9:Q13">
    <cfRule type="expression" dxfId="94" priority="2">
      <formula>B9=VLOOKUP("X4",$A$9:$J$13,5,FALSE)</formula>
    </cfRule>
    <cfRule type="expression" dxfId="93" priority="3">
      <formula>B9=VLOOKUP("X3",$A$9:$J$13,5,FALSE)</formula>
    </cfRule>
    <cfRule type="expression" dxfId="92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1" priority="20">
      <formula>B1=VLOOKUP("X2",$A$9:$J$13,5,FALSE)</formula>
    </cfRule>
    <cfRule type="expression" dxfId="90" priority="21">
      <formula>B1=VLOOKUP("X3",$A$9:$J$13,5,FALSE)</formula>
    </cfRule>
    <cfRule type="expression" dxfId="89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8" priority="19">
      <formula>B1=VLOOKUP("X1",$A$9:$J$13,5,FALSE)</formula>
    </cfRule>
  </conditionalFormatting>
  <conditionalFormatting sqref="B4:S7">
    <cfRule type="expression" dxfId="87" priority="6">
      <formula>B4=VLOOKUP("X1",$A$9:$J$13,5,FALSE)</formula>
    </cfRule>
    <cfRule type="expression" dxfId="86" priority="7">
      <formula>B4=VLOOKUP("X2",$A$9:$J$13,5,FALSE)</formula>
    </cfRule>
    <cfRule type="expression" dxfId="85" priority="8">
      <formula>B4=VLOOKUP("X3",$A$9:$J$13,5,FALSE)</formula>
    </cfRule>
    <cfRule type="expression" dxfId="84" priority="9">
      <formula>B4=VLOOKUP("X4",$A$9:$J$13,5,FALSE)</formula>
    </cfRule>
  </conditionalFormatting>
  <conditionalFormatting sqref="C2:S3">
    <cfRule type="expression" dxfId="83" priority="13">
      <formula>C2=VLOOKUP("X4",$A$9:$J$13,5,FALSE)</formula>
    </cfRule>
    <cfRule type="expression" dxfId="82" priority="14">
      <formula>C2=VLOOKUP("X3",$A$9:$J$13,5,FALSE)</formula>
    </cfRule>
    <cfRule type="expression" dxfId="81" priority="15">
      <formula>C2=VLOOKUP("X2",$A$9:$J$13,5,FALSE)</formula>
    </cfRule>
  </conditionalFormatting>
  <conditionalFormatting sqref="D2:I3">
    <cfRule type="expression" dxfId="80" priority="12">
      <formula>D2=VLOOKUP("X5",$A$9:$J$13,5,FALSE)</formula>
    </cfRule>
    <cfRule type="expression" dxfId="79" priority="16">
      <formula>D2=VLOOKUP("X1",$A$9:$J$12,5,FALSE)</formula>
    </cfRule>
  </conditionalFormatting>
  <conditionalFormatting sqref="D9:J12">
    <cfRule type="expression" dxfId="78" priority="1">
      <formula>D9=VLOOKUP("X5",$A$9:$J$13,5,FALSE)</formula>
    </cfRule>
    <cfRule type="expression" dxfId="77" priority="5">
      <formula>D9=VLOOKUP("X1",$A$9:$J$12,5,FALSE)</formula>
    </cfRule>
  </conditionalFormatting>
  <conditionalFormatting sqref="E8:Q8">
    <cfRule type="expression" dxfId="76" priority="10">
      <formula>E8=VLOOKUP("X2",$A$9:$J$13,5,FALSE)</formula>
    </cfRule>
  </conditionalFormatting>
  <conditionalFormatting sqref="L9:Q10">
    <cfRule type="expression" dxfId="75" priority="17">
      <formula>L9=VLOOKUP("X5",$A$9:$J$13,5,FALSE)</formula>
    </cfRule>
    <cfRule type="expression" dxfId="74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AE2A-E8E9-4375-A99B-9D9E2E5A7AA4}">
  <sheetPr>
    <pageSetUpPr fitToPage="1"/>
  </sheetPr>
  <dimension ref="A1:AG70"/>
  <sheetViews>
    <sheetView zoomScaleNormal="100" workbookViewId="0">
      <selection activeCell="L9" sqref="L9:Q9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140</v>
      </c>
      <c r="E2" s="118"/>
      <c r="F2" s="118"/>
      <c r="G2" s="118"/>
      <c r="H2" s="118"/>
      <c r="I2" s="119"/>
      <c r="J2" s="47"/>
      <c r="K2" s="117" t="s">
        <v>179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33</v>
      </c>
      <c r="C5" s="118"/>
      <c r="D5" s="118"/>
      <c r="E5" s="118"/>
      <c r="F5" s="119"/>
      <c r="G5" s="49"/>
      <c r="H5" s="117"/>
      <c r="I5" s="119"/>
      <c r="J5" s="50"/>
      <c r="K5" s="123" t="s">
        <v>182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160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54" t="s">
        <v>163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27</v>
      </c>
      <c r="S9" s="63">
        <f>IF(R9="","",RANK(R9,$R$9:$R$13,0))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55</v>
      </c>
      <c r="E10" s="146" t="s">
        <v>164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28</v>
      </c>
      <c r="S10" s="63">
        <f t="shared" ref="S10:S13" si="0">IF(R10="","",RANK(R10,$R$9:$R$13,0))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165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30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114</v>
      </c>
      <c r="E12" s="146" t="s">
        <v>167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26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42</v>
      </c>
      <c r="E13" s="148" t="s">
        <v>168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29</v>
      </c>
      <c r="S13" s="69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Camille Gaudet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15</v>
      </c>
      <c r="M17" s="71" t="str">
        <f>IF(OR(K17="",L17=""),"",IF(L17&gt;K17,"V",IF(K17=L17,"","P")))</f>
        <v>P</v>
      </c>
      <c r="N17" s="162">
        <v>4</v>
      </c>
      <c r="O17" s="165" t="str">
        <f>VLOOKUP(N17,$B$9:$J$13,4,FALSE)</f>
        <v>Ana Luiza Nogueira Gomes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14</v>
      </c>
      <c r="M18" s="71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IF(VLOOKUP(D17,$B$9:$D$13,3,FALSE)="","",VLOOKUP((VLOOKUP(D17,$B$9:$D$13,3,FALSE)),Lég!$H$3:$J$30,3,FALSE))</f>
        <v>JEANNE-MANCE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IF(VLOOKUP(N17,$B$9:$D$13,3,FALSE)="","",VLOOKUP((VLOOKUP(N17,$B$9:$D$13,3,FALSE)),Lég!$H$3:$J$30,3,FALSE))</f>
        <v xml:space="preserve">TANDEM 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Aerida Wongsomsri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17</v>
      </c>
      <c r="M21" s="71" t="str">
        <f>IF(OR(K21="",L21=""),"",IF(L21&gt;K21,"V",IF(K21=L21,"","P")))</f>
        <v>P</v>
      </c>
      <c r="N21" s="162">
        <v>5</v>
      </c>
      <c r="O21" s="160" t="str">
        <f>VLOOKUP(N21,$B$9:$J$13,4,FALSE)</f>
        <v>Lilly Demers</v>
      </c>
      <c r="P21" s="160"/>
      <c r="Q21" s="160"/>
      <c r="R21" s="160"/>
      <c r="S21" s="161"/>
      <c r="U21" s="166">
        <f>IF(OR(K21="",L21=""),"",(COUNTIF(J21:J23,"V")*3)+(COUNTIF(J21:J23,"P")*1)+(COUNTIF(J21:J23,"VS")*1))</f>
        <v>5</v>
      </c>
      <c r="V21" s="166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P</v>
      </c>
      <c r="K22" s="72">
        <v>23</v>
      </c>
      <c r="L22" s="72">
        <v>25</v>
      </c>
      <c r="M22" s="71" t="str">
        <f>IF(OR(K22="",L22=""),"",IF(L22&gt;K22,"V",IF(K22=L22,"","P")))</f>
        <v>V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IF(VLOOKUP(D21,$B$9:$D$13,3,FALSE)="","",VLOOKUP((VLOOKUP(D21,$B$9:$D$13,3,FALSE)),Lég!$H$3:$J$30,3,FALSE))</f>
        <v>M-PROULX</v>
      </c>
      <c r="F23" s="167"/>
      <c r="G23" s="167"/>
      <c r="H23" s="167"/>
      <c r="I23" s="167"/>
      <c r="J23" s="71" t="str">
        <f>IF(OR(K23="",L23=""),"",IF(K23&gt;L23,"VS","PS"))</f>
        <v>VS</v>
      </c>
      <c r="K23" s="72">
        <v>11</v>
      </c>
      <c r="L23" s="72">
        <v>2</v>
      </c>
      <c r="M23" s="71" t="str">
        <f>IF(OR(K23="",L23=""),"",IF(L23&gt;K23,"VS","PS"))</f>
        <v>PS</v>
      </c>
      <c r="N23" s="164"/>
      <c r="O23" s="167" t="str">
        <f>IF(VLOOKUP(N21,$B$9:$D$13,3,FALSE)="","",VLOOKUP((VLOOKUP(N21,$B$9:$D$13,3,FALSE)),Lég!$H$3:$J$30,3,FALSE))</f>
        <v>LA SAMARE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Eleonore Trudel-Nadeau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15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Ana Luiza Nogueira Gomes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17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IF(VLOOKUP(D25,$B$9:$D$13,3,FALSE)="","",VLOOKUP((VLOOKUP(D25,$B$9:$D$13,3,FALSE)),Lég!$H$3:$J$30,3,FALSE))</f>
        <v>LE BOISÉ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IF(VLOOKUP(N25,$B$9:$D$13,3,FALSE)="","",VLOOKUP((VLOOKUP(N25,$B$9:$D$13,3,FALSE)),Lég!$H$3:$J$30,3,FALSE))</f>
        <v xml:space="preserve">TANDEM 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Camille Gaudet</v>
      </c>
      <c r="F29" s="160"/>
      <c r="G29" s="160"/>
      <c r="H29" s="160"/>
      <c r="I29" s="161"/>
      <c r="J29" s="71" t="str">
        <f>IF(OR(K29="",L29=""),"",IF(K29&gt;L29,"V",IF(K29=L29,"","P")))</f>
        <v>P</v>
      </c>
      <c r="K29" s="72">
        <v>6</v>
      </c>
      <c r="L29" s="72">
        <v>21</v>
      </c>
      <c r="M29" s="71" t="str">
        <f>IF(OR(K29="",L29=""),"",IF(L29&gt;K29,"V",IF(K29=L29,"","P")))</f>
        <v>V</v>
      </c>
      <c r="N29" s="162">
        <v>5</v>
      </c>
      <c r="O29" s="160" t="str">
        <f>VLOOKUP(N29,$B$9:$J$13,4,FALSE)</f>
        <v>Lilly Demers</v>
      </c>
      <c r="P29" s="160"/>
      <c r="Q29" s="160"/>
      <c r="R29" s="160"/>
      <c r="S29" s="161"/>
      <c r="U29" s="166">
        <f>IF(OR(K29="",L29=""),"",(COUNTIF(J29:J31,"V")*3)+(COUNTIF(J29:J31,"P")*1)+(COUNTIF(J29:J31,"VS")*1))</f>
        <v>2</v>
      </c>
      <c r="V29" s="166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P</v>
      </c>
      <c r="K30" s="72">
        <v>7</v>
      </c>
      <c r="L30" s="72">
        <v>21</v>
      </c>
      <c r="M30" s="71" t="str">
        <f>IF(OR(K30="",L30=""),"",IF(L30&gt;K30,"V",IF(K30=L30,"","P")))</f>
        <v>V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IF(VLOOKUP(D29,$B$9:$D$13,3,FALSE)="","",VLOOKUP((VLOOKUP(D29,$B$9:$D$13,3,FALSE)),Lég!$H$3:$J$30,3,FALSE))</f>
        <v>JEANNE-MANCE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IF(VLOOKUP(N29,$B$9:$D$13,3,FALSE)="","",VLOOKUP((VLOOKUP(N29,$B$9:$D$13,3,FALSE)),Lég!$H$3:$J$30,3,FALSE))</f>
        <v>LA SAMARE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Eleonore Trudel-Nadeau</v>
      </c>
      <c r="F33" s="160"/>
      <c r="G33" s="160"/>
      <c r="H33" s="160"/>
      <c r="I33" s="161"/>
      <c r="J33" s="71" t="str">
        <f>IF(OR(K33="",L33=""),"",IF(K33&gt;L33,"V",IF(K33=L33,"","P")))</f>
        <v>P</v>
      </c>
      <c r="K33" s="72">
        <v>5</v>
      </c>
      <c r="L33" s="72">
        <v>21</v>
      </c>
      <c r="M33" s="71" t="str">
        <f>IF(OR(K33="",L33=""),"",IF(L33&gt;K33,"V",IF(K33=L33,"","P")))</f>
        <v>V</v>
      </c>
      <c r="N33" s="162">
        <v>3</v>
      </c>
      <c r="O33" s="160" t="str">
        <f>VLOOKUP(N33,$B$9:$J$13,4,FALSE)</f>
        <v>Aerida Wongsomsri</v>
      </c>
      <c r="P33" s="160"/>
      <c r="Q33" s="160"/>
      <c r="R33" s="160"/>
      <c r="S33" s="161"/>
      <c r="U33" s="166">
        <f>IF(OR(K33="",L33=""),"",(COUNTIF(J33:J35,"V")*3)+(COUNTIF(J33:J35,"P")*1)+(COUNTIF(J33:J35,"VS")*1))</f>
        <v>2</v>
      </c>
      <c r="V33" s="166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P</v>
      </c>
      <c r="K34" s="72">
        <v>7</v>
      </c>
      <c r="L34" s="72">
        <v>21</v>
      </c>
      <c r="M34" s="71" t="str">
        <f>IF(OR(K34="",L34=""),"",IF(L34&gt;K34,"V",IF(K34=L34,"","P")))</f>
        <v>V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IF(VLOOKUP(D33,$B$9:$D$13,3,FALSE)="","",VLOOKUP((VLOOKUP(D33,$B$9:$D$13,3,FALSE)),Lég!$H$3:$J$30,3,FALSE))</f>
        <v>LE BOISÉ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IF(VLOOKUP(N33,$B$9:$D$13,3,FALSE)="","",VLOOKUP((VLOOKUP(N33,$B$9:$D$13,3,FALSE)),Lég!$H$3:$J$30,3,FALSE))</f>
        <v>M-PROULX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Ana Luiza Nogueira Gomes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7</v>
      </c>
      <c r="L37" s="72">
        <v>21</v>
      </c>
      <c r="M37" s="71" t="str">
        <f>IF(OR(K37="",L37=""),"",IF(L37&gt;K37,"V",IF(K37=L37,"","P")))</f>
        <v>V</v>
      </c>
      <c r="N37" s="162">
        <v>5</v>
      </c>
      <c r="O37" s="160" t="str">
        <f>VLOOKUP(N37,$B$9:$J$13,4,FALSE)</f>
        <v>Lilly Demers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7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IF(VLOOKUP(D37,$B$9:$D$13,3,FALSE)="","",VLOOKUP((VLOOKUP(D37,$B$9:$D$13,3,FALSE)),Lég!$H$3:$J$30,3,FALSE))</f>
        <v xml:space="preserve">TANDEM 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IF(VLOOKUP(N37,$B$9:$D$13,3,FALSE)="","",VLOOKUP((VLOOKUP(N37,$B$9:$D$13,3,FALSE)),Lég!$H$3:$J$30,3,FALSE))</f>
        <v>LA SAMARE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Camille Gaudet</v>
      </c>
      <c r="F41" s="160"/>
      <c r="G41" s="160"/>
      <c r="H41" s="160"/>
      <c r="I41" s="161"/>
      <c r="J41" s="71" t="str">
        <f>IF(OR(K41="",L41=""),"",IF(K41&gt;L41,"V",IF(K41=L41,"","P")))</f>
        <v>P</v>
      </c>
      <c r="K41" s="72">
        <v>7</v>
      </c>
      <c r="L41" s="72">
        <v>21</v>
      </c>
      <c r="M41" s="71" t="str">
        <f>IF(OR(K41="",L41=""),"",IF(L41&gt;K41,"V",IF(K41=L41,"","P")))</f>
        <v>V</v>
      </c>
      <c r="N41" s="162">
        <v>3</v>
      </c>
      <c r="O41" s="160" t="str">
        <f>VLOOKUP(N41,$B$9:$J$13,4,FALSE)</f>
        <v>Aerida Wongsomsri</v>
      </c>
      <c r="P41" s="160"/>
      <c r="Q41" s="160"/>
      <c r="R41" s="160"/>
      <c r="S41" s="161"/>
      <c r="U41" s="166">
        <f>IF(OR(K41="",L41=""),"",(COUNTIF(J41:J43,"V")*3)+(COUNTIF(J41:J43,"P")*1)+(COUNTIF(J41:J43,"VS")*1))</f>
        <v>2</v>
      </c>
      <c r="V41" s="166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7</v>
      </c>
      <c r="L42" s="72">
        <v>21</v>
      </c>
      <c r="M42" s="71" t="str">
        <f>IF(OR(K42="",L42=""),"",IF(L42&gt;K42,"V",IF(K42=L42,"","P")))</f>
        <v>V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IF(VLOOKUP(D41,$B$9:$D$13,3,FALSE)="","",VLOOKUP((VLOOKUP(D41,$B$9:$D$13,3,FALSE)),Lég!$H$3:$J$30,3,FALSE))</f>
        <v>JEANNE-MANCE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>M-PROULX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Eleonore Trudel-Nadeau</v>
      </c>
      <c r="F45" s="160"/>
      <c r="G45" s="160"/>
      <c r="H45" s="160"/>
      <c r="I45" s="161"/>
      <c r="J45" s="71" t="str">
        <f>IF(OR(K45="",L45=""),"",IF(K45&gt;L45,"V",IF(K45=L45,"","P")))</f>
        <v>P</v>
      </c>
      <c r="K45" s="72">
        <v>19</v>
      </c>
      <c r="L45" s="72">
        <v>21</v>
      </c>
      <c r="M45" s="71" t="str">
        <f>IF(OR(K45="",L45=""),"",IF(L45&gt;K45,"V",IF(K45=L45,"","P")))</f>
        <v>V</v>
      </c>
      <c r="N45" s="162">
        <v>5</v>
      </c>
      <c r="O45" s="160" t="str">
        <f>VLOOKUP(N45,$B$9:$J$13,4,FALSE)</f>
        <v>Lilly Demers</v>
      </c>
      <c r="P45" s="160"/>
      <c r="Q45" s="160"/>
      <c r="R45" s="160"/>
      <c r="S45" s="161"/>
      <c r="U45" s="166">
        <f>IF(OR(K45="",L45=""),"",(COUNTIF(J45:J47,"V")*3)+(COUNTIF(J45:J47,"P")*1)+(COUNTIF(J45:J47,"VS")*1))</f>
        <v>2</v>
      </c>
      <c r="V45" s="166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P</v>
      </c>
      <c r="K46" s="72">
        <v>5</v>
      </c>
      <c r="L46" s="72">
        <v>21</v>
      </c>
      <c r="M46" s="71" t="str">
        <f>IF(OR(K46="",L46=""),"",IF(L46&gt;K46,"V",IF(K46=L46,"","P")))</f>
        <v>V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IF(VLOOKUP(D45,$B$9:$D$13,3,FALSE)="","",VLOOKUP((VLOOKUP(D45,$B$9:$D$13,3,FALSE)),Lég!$H$3:$J$30,3,FALSE))</f>
        <v>LE BOISÉ</v>
      </c>
      <c r="F47" s="167"/>
      <c r="G47" s="167"/>
      <c r="H47" s="167"/>
      <c r="I47" s="167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7" t="str">
        <f>IF(VLOOKUP(N45,$B$9:$D$13,3,FALSE)="","",VLOOKUP((VLOOKUP(N45,$B$9:$D$13,3,FALSE)),Lég!$H$3:$J$30,3,FALSE))</f>
        <v>LA SAMARE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Aerida Wongsomsri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4</v>
      </c>
      <c r="M49" s="71" t="str">
        <f>IF(OR(K49="",L49=""),"",IF(L49&gt;K49,"V",IF(K49=L49,"","P")))</f>
        <v>P</v>
      </c>
      <c r="N49" s="162">
        <v>4</v>
      </c>
      <c r="O49" s="160" t="str">
        <f>VLOOKUP(N49,$B$9:$J$13,4,FALSE)</f>
        <v>Ana Luiza Nogueira Gomes</v>
      </c>
      <c r="P49" s="160"/>
      <c r="Q49" s="160"/>
      <c r="R49" s="160"/>
      <c r="S49" s="161"/>
      <c r="U49" s="166">
        <f>IF(OR(K49="",L49=""),"",(COUNTIF(J49:J51,"V")*3)+(COUNTIF(J49:J51,"P")*1)+(COUNTIF(J49:J51,"VS")*1))</f>
        <v>6</v>
      </c>
      <c r="V49" s="166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21</v>
      </c>
      <c r="L50" s="72">
        <v>6</v>
      </c>
      <c r="M50" s="71" t="str">
        <f>IF(OR(K50="",L50=""),"",IF(L50&gt;K50,"V",IF(K50=L50,"","P")))</f>
        <v>P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IF(VLOOKUP(D49,$B$9:$D$13,3,FALSE)="","",VLOOKUP((VLOOKUP(D49,$B$9:$D$13,3,FALSE)),Lég!$H$3:$J$30,3,FALSE))</f>
        <v>M-PROULX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IF(VLOOKUP(N49,$B$9:$D$13,3,FALSE)="","",VLOOKUP((VLOOKUP(N49,$B$9:$D$13,3,FALSE)),Lég!$H$3:$J$30,3,FALSE))</f>
        <v xml:space="preserve">TANDEM 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Eleonore Trudel-Nadeau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17</v>
      </c>
      <c r="L53" s="72">
        <v>21</v>
      </c>
      <c r="M53" s="71" t="str">
        <f>IF(OR(K53="",L53=""),"",IF(L53&gt;K53,"V",IF(K53=L53,"","P")))</f>
        <v>V</v>
      </c>
      <c r="N53" s="162">
        <v>2</v>
      </c>
      <c r="O53" s="160" t="str">
        <f>VLOOKUP(N53,$B$9:$J$13,4,FALSE)</f>
        <v>Camille Gaudet</v>
      </c>
      <c r="P53" s="160"/>
      <c r="Q53" s="160"/>
      <c r="R53" s="160"/>
      <c r="S53" s="161"/>
      <c r="U53" s="166">
        <f>IF(OR(K53="",L53=""),"",(COUNTIF(J53:J55,"V")*3)+(COUNTIF(J53:J55,"P")*1)+(COUNTIF(J53:J55,"VS")*1))</f>
        <v>4</v>
      </c>
      <c r="V53" s="166">
        <f>IF(OR(K53="",L53=""),"",(COUNTIF(M53:M55,"V")*3)+(COUNTIF(M53:M55,"P")*1)+(COUNTIF(M53:M55,"VS")*1))</f>
        <v>5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16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IF(VLOOKUP(D53,$B$9:$D$13,3,FALSE)="","",VLOOKUP((VLOOKUP(D53,$B$9:$D$13,3,FALSE)),Lég!$H$3:$J$30,3,FALSE))</f>
        <v>LE BOISÉ</v>
      </c>
      <c r="F55" s="167"/>
      <c r="G55" s="167"/>
      <c r="H55" s="167"/>
      <c r="I55" s="167"/>
      <c r="J55" s="71" t="str">
        <f>IF(OR(K55="",L55=""),"",IF(K55&gt;L55,"VS","PS"))</f>
        <v>PS</v>
      </c>
      <c r="K55" s="72">
        <v>10</v>
      </c>
      <c r="L55" s="72">
        <v>12</v>
      </c>
      <c r="M55" s="71" t="str">
        <f>IF(OR(K55="",L55=""),"",IF(L55&gt;K55,"VS","PS"))</f>
        <v>VS</v>
      </c>
      <c r="N55" s="164"/>
      <c r="O55" s="167" t="str">
        <f>IF(VLOOKUP(N53,$B$9:$D$13,3,FALSE)="","",VLOOKUP((VLOOKUP(N53,$B$9:$D$13,3,FALSE)),Lég!$H$3:$J$30,3,FALSE))</f>
        <v>JEANNE-MANCE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73" priority="8">
      <formula>B2=VLOOKUP("X2",$A$9:$J$13,5,FALSE)</formula>
    </cfRule>
  </conditionalFormatting>
  <conditionalFormatting sqref="B5:F6">
    <cfRule type="expression" dxfId="72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1" priority="6">
      <formula>B1=VLOOKUP("X4",$A$9:$J$13,5,FALSE)</formula>
    </cfRule>
    <cfRule type="expression" dxfId="70" priority="7">
      <formula>B1=VLOOKUP("X3",$A$9:$J$13,5,FALSE)</formula>
    </cfRule>
    <cfRule type="expression" dxfId="69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8" priority="5">
      <formula>B1=VLOOKUP("X5",$A$9:$J$13,5,FALSE)</formula>
    </cfRule>
  </conditionalFormatting>
  <conditionalFormatting sqref="B1:S4">
    <cfRule type="expression" dxfId="67" priority="9">
      <formula>B1=VLOOKUP("X1",$A$9:$J$12,5,FALSE)</formula>
    </cfRule>
  </conditionalFormatting>
  <conditionalFormatting sqref="B4:S7">
    <cfRule type="expression" dxfId="66" priority="2">
      <formula>B4=VLOOKUP("X2",$A$9:$J$13,5,FALSE)</formula>
    </cfRule>
    <cfRule type="expression" dxfId="65" priority="3">
      <formula>B4=VLOOKUP("X3",$A$9:$J$13,5,FALSE)</formula>
    </cfRule>
    <cfRule type="expression" dxfId="64" priority="4">
      <formula>B4=VLOOKUP("X4",$A$9:$J$13,5,FALSE)</formula>
    </cfRule>
  </conditionalFormatting>
  <conditionalFormatting sqref="E8:Q8">
    <cfRule type="expression" dxfId="63" priority="10">
      <formula>E8=VLOOKUP("X2",$A$9:$J$13,5,FALSE)</formula>
    </cfRule>
    <cfRule type="expression" dxfId="62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1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7B44F-F571-4375-89F7-902A29D448B0}">
  <sheetPr>
    <pageSetUpPr fitToPage="1"/>
  </sheetPr>
  <dimension ref="A1:AG56"/>
  <sheetViews>
    <sheetView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IF(ISNA(VLOOKUP("X",[2]Lég!$G:$H,2,FALSE)),"",VLOOKUP("X",[2]Lég!$G:$H,2,FALSE))</f>
        <v/>
      </c>
      <c r="C2" s="46"/>
      <c r="D2" s="117" t="s">
        <v>141</v>
      </c>
      <c r="E2" s="118"/>
      <c r="F2" s="118"/>
      <c r="G2" s="118"/>
      <c r="H2" s="118"/>
      <c r="I2" s="119"/>
      <c r="J2" s="47"/>
      <c r="K2" s="117" t="s">
        <v>179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33</v>
      </c>
      <c r="C5" s="118"/>
      <c r="D5" s="118"/>
      <c r="E5" s="118"/>
      <c r="F5" s="119"/>
      <c r="G5" s="49"/>
      <c r="H5" s="117"/>
      <c r="I5" s="119"/>
      <c r="J5" s="50"/>
      <c r="K5" s="123" t="s">
        <v>183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185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55</v>
      </c>
      <c r="E9" s="154" t="s">
        <v>166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28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46" t="s">
        <v>170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27</v>
      </c>
      <c r="S10" s="63">
        <f t="shared" ref="S10:S12" si="0">IF(R10="","",RANK(R10,$R$9:$R$12,0))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114</v>
      </c>
      <c r="E11" s="146" t="s">
        <v>171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25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69</v>
      </c>
      <c r="E12" s="148" t="s">
        <v>186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26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0">
        <v>1</v>
      </c>
      <c r="E15" s="160" t="str">
        <f>VLOOKUP(D15,$B$9:$J$13,4,FALSE)</f>
        <v>Gabrielle Desmarais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21</v>
      </c>
      <c r="L15" s="72">
        <v>6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Elodie Latulippe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0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8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0"/>
      <c r="E17" s="167" t="str">
        <f>IF(VLOOKUP(D15,$B$9:$D$12,3,FALSE)="","",VLOOKUP((VLOOKUP(D15,$B$9:$D$12,3,FALSE)),[2]Lég!$H$3:$J$30,3,FALSE))</f>
        <v>JEANNE-MANCE</v>
      </c>
      <c r="F17" s="167"/>
      <c r="G17" s="167"/>
      <c r="H17" s="167"/>
      <c r="I17" s="167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4"/>
      <c r="O17" s="167" t="str">
        <f>IF(VLOOKUP(N15,$B$9:$D$12,3,FALSE)="","",VLOOKUP((VLOOKUP(N15,$B$9:$D$12,3,FALSE)),[2]Lég!$H$3:$J$30,3,FALSE))</f>
        <v>STE-MARIE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Arielle Simoneau</v>
      </c>
      <c r="F19" s="160"/>
      <c r="G19" s="160"/>
      <c r="H19" s="160"/>
      <c r="I19" s="161"/>
      <c r="J19" s="71" t="str">
        <f>IF(OR(K19="",L19=""),"",IF(K19&gt;L19,"V",IF(K19=L19,"","P")))</f>
        <v>V</v>
      </c>
      <c r="K19" s="72">
        <v>21</v>
      </c>
      <c r="L19" s="72">
        <v>8</v>
      </c>
      <c r="M19" s="71" t="str">
        <f>IF(OR(K19="",L19=""),"",IF(L19&gt;K19,"V",IF(K19=L19,"","P")))</f>
        <v>P</v>
      </c>
      <c r="N19" s="162">
        <v>3</v>
      </c>
      <c r="O19" s="160" t="str">
        <f>VLOOKUP(N19,$B$9:$J$13,4,FALSE)</f>
        <v>Rosalie Castle</v>
      </c>
      <c r="P19" s="160"/>
      <c r="Q19" s="160"/>
      <c r="R19" s="160"/>
      <c r="S19" s="161"/>
      <c r="U19" s="166">
        <f>IF(OR(K19="",L19=""),"",(COUNTIF(J19:J21,"V")*3)+(COUNTIF(J19:J21,"P")*1)+(COUNTIF(J19:J21,"VS")*1))</f>
        <v>6</v>
      </c>
      <c r="V19" s="166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V</v>
      </c>
      <c r="K20" s="72">
        <v>21</v>
      </c>
      <c r="L20" s="72">
        <v>8</v>
      </c>
      <c r="M20" s="71" t="str">
        <f>IF(OR(K20="",L20=""),"",IF(L20&gt;K20,"V",IF(K20=L20,"","P")))</f>
        <v>P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IF(VLOOKUP(D19,$B$9:$D$12,3,FALSE)="","",VLOOKUP((VLOOKUP(D19,$B$9:$D$12,3,FALSE)),[2]Lég!$H$3:$J$30,3,FALSE))</f>
        <v>M-PROULX</v>
      </c>
      <c r="F21" s="167"/>
      <c r="G21" s="167"/>
      <c r="H21" s="167"/>
      <c r="I21" s="167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64"/>
      <c r="O21" s="167" t="str">
        <f>IF(VLOOKUP(N19,$B$9:$D$12,3,FALSE)="","",VLOOKUP((VLOOKUP(N19,$B$9:$D$12,3,FALSE)),[2]Lég!$H$3:$J$30,3,FALSE))</f>
        <v xml:space="preserve">TANDEM 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57">
        <v>1</v>
      </c>
      <c r="E23" s="160" t="str">
        <f>VLOOKUP(D23,$B$9:$J$13,4,FALSE)</f>
        <v>Gabrielle Desmarais</v>
      </c>
      <c r="F23" s="160"/>
      <c r="G23" s="160"/>
      <c r="H23" s="160"/>
      <c r="I23" s="161"/>
      <c r="J23" s="71" t="str">
        <f>IF(OR(K23="",L23=""),"",IF(K23&gt;L23,"V",IF(K23=L23,"","P")))</f>
        <v>V</v>
      </c>
      <c r="K23" s="72">
        <v>22</v>
      </c>
      <c r="L23" s="72">
        <v>20</v>
      </c>
      <c r="M23" s="71" t="str">
        <f>IF(OR(K23="",L23=""),"",IF(L23&gt;K23,"V",IF(K23=L23,"","P")))</f>
        <v>P</v>
      </c>
      <c r="N23" s="162">
        <v>2</v>
      </c>
      <c r="O23" s="160" t="str">
        <f>VLOOKUP(N23,$B$9:$J$13,4,FALSE)</f>
        <v>Arielle Simoneau</v>
      </c>
      <c r="P23" s="160"/>
      <c r="Q23" s="160"/>
      <c r="R23" s="160"/>
      <c r="S23" s="161"/>
      <c r="U23" s="166">
        <f>IF(OR(K23="",L23=""),"",(COUNTIF(J23:J25,"V")*3)+(COUNTIF(J23:J25,"P")*1)+(COUNTIF(J23:J25,"VS")*1))</f>
        <v>6</v>
      </c>
      <c r="V23" s="166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V</v>
      </c>
      <c r="K24" s="72">
        <v>21</v>
      </c>
      <c r="L24" s="72">
        <v>17</v>
      </c>
      <c r="M24" s="71" t="str">
        <f>IF(OR(K24="",L24=""),"",IF(L24&gt;K24,"V",IF(K24=L24,"","P")))</f>
        <v>P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59"/>
      <c r="E25" s="167" t="str">
        <f>IF(VLOOKUP(D23,$B$9:$D$12,3,FALSE)="","",VLOOKUP((VLOOKUP(D23,$B$9:$D$12,3,FALSE)),[2]Lég!$H$3:$J$30,3,FALSE))</f>
        <v>JEANNE-MANCE</v>
      </c>
      <c r="F25" s="167"/>
      <c r="G25" s="167"/>
      <c r="H25" s="167"/>
      <c r="I25" s="167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4"/>
      <c r="O25" s="167" t="str">
        <f>IF(VLOOKUP(N23,$B$9:$D$12,3,FALSE)="","",VLOOKUP((VLOOKUP(N23,$B$9:$D$12,3,FALSE)),[2]Lég!$H$3:$J$30,3,FALSE))</f>
        <v>M-PROULX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57">
        <v>3</v>
      </c>
      <c r="E27" s="160" t="str">
        <f>VLOOKUP(D27,$B$9:$J$13,4,FALSE)</f>
        <v>Rosalie Castle</v>
      </c>
      <c r="F27" s="160"/>
      <c r="G27" s="160"/>
      <c r="H27" s="160"/>
      <c r="I27" s="161"/>
      <c r="J27" s="71" t="str">
        <f>IF(OR(K27="",L27=""),"",IF(K27&gt;L27,"V",IF(K27=L27,"","P")))</f>
        <v>P</v>
      </c>
      <c r="K27" s="72">
        <v>12</v>
      </c>
      <c r="L27" s="72">
        <v>21</v>
      </c>
      <c r="M27" s="71" t="str">
        <f>IF(OR(K27="",L27=""),"",IF(L27&gt;K27,"V",IF(K27=L27,"","P")))</f>
        <v>V</v>
      </c>
      <c r="N27" s="162">
        <v>4</v>
      </c>
      <c r="O27" s="160" t="str">
        <f>VLOOKUP(N27,$B$9:$J$13,4,FALSE)</f>
        <v>Elodie Latulippe</v>
      </c>
      <c r="P27" s="160"/>
      <c r="Q27" s="160"/>
      <c r="R27" s="160"/>
      <c r="S27" s="161"/>
      <c r="U27" s="166">
        <f>IF(OR(K27="",L27=""),"",(COUNTIF(J27:J29,"V")*3)+(COUNTIF(J27:J29,"P")*1)+(COUNTIF(J27:J29,"VS")*1))</f>
        <v>2</v>
      </c>
      <c r="V27" s="166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P</v>
      </c>
      <c r="K28" s="72">
        <v>22</v>
      </c>
      <c r="L28" s="72">
        <v>24</v>
      </c>
      <c r="M28" s="71" t="str">
        <f>IF(OR(K28="",L28=""),"",IF(L28&gt;K28,"V",IF(K28=L28,"","P")))</f>
        <v>V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59"/>
      <c r="E29" s="167" t="str">
        <f>IF(VLOOKUP(D27,$B$9:$D$12,3,FALSE)="","",VLOOKUP((VLOOKUP(D27,$B$9:$D$12,3,FALSE)),[2]Lég!$H$3:$J$30,3,FALSE))</f>
        <v xml:space="preserve">TANDEM </v>
      </c>
      <c r="F29" s="167"/>
      <c r="G29" s="167"/>
      <c r="H29" s="167"/>
      <c r="I29" s="167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64"/>
      <c r="O29" s="167" t="str">
        <f>IF(VLOOKUP(N27,$B$9:$D$12,3,FALSE)="","",VLOOKUP((VLOOKUP(N27,$B$9:$D$12,3,FALSE)),[2]Lég!$H$3:$J$30,3,FALSE))</f>
        <v>STE-MARIE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57">
        <v>2</v>
      </c>
      <c r="E31" s="160" t="str">
        <f>VLOOKUP(D31,$B$9:$J$13,4,FALSE)</f>
        <v>Arielle Simoneau</v>
      </c>
      <c r="F31" s="160"/>
      <c r="G31" s="160"/>
      <c r="H31" s="160"/>
      <c r="I31" s="161"/>
      <c r="J31" s="71" t="str">
        <f>IF(OR(K31="",L31=""),"",IF(K31&gt;L31,"V",IF(K31=L31,"","P")))</f>
        <v>V</v>
      </c>
      <c r="K31" s="72">
        <v>21</v>
      </c>
      <c r="L31" s="72">
        <v>14</v>
      </c>
      <c r="M31" s="71" t="str">
        <f>IF(OR(K31="",L31=""),"",IF(L31&gt;K31,"V",IF(K31=L31,"","P")))</f>
        <v>P</v>
      </c>
      <c r="N31" s="162">
        <v>4</v>
      </c>
      <c r="O31" s="160" t="str">
        <f>VLOOKUP(N31,$B$9:$J$13,4,FALSE)</f>
        <v>Elodie Latulippe</v>
      </c>
      <c r="P31" s="160"/>
      <c r="Q31" s="160"/>
      <c r="R31" s="160"/>
      <c r="S31" s="161"/>
      <c r="U31" s="166">
        <f>IF(OR(K31="",L31=""),"",(COUNTIF(J31:J33,"V")*3)+(COUNTIF(J31:J33,"P")*1)+(COUNTIF(J31:J33,"VS")*1))</f>
        <v>6</v>
      </c>
      <c r="V31" s="166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21</v>
      </c>
      <c r="L32" s="72">
        <v>10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59"/>
      <c r="E33" s="167" t="str">
        <f>IF(VLOOKUP(D31,$B$9:$D$12,3,FALSE)="","",VLOOKUP((VLOOKUP(D31,$B$9:$D$12,3,FALSE)),[2]Lég!$H$3:$J$30,3,FALSE))</f>
        <v>M-PROULX</v>
      </c>
      <c r="F33" s="167"/>
      <c r="G33" s="167"/>
      <c r="H33" s="167"/>
      <c r="I33" s="167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4"/>
      <c r="O33" s="167" t="str">
        <f>IF(VLOOKUP(N31,$B$9:$D$12,3,FALSE)="","",VLOOKUP((VLOOKUP(N31,$B$9:$D$12,3,FALSE)),[2]Lég!$H$3:$J$30,3,FALSE))</f>
        <v>STE-MARIE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57">
        <v>1</v>
      </c>
      <c r="E35" s="160" t="str">
        <f>VLOOKUP(D35,$B$9:$J$13,4,FALSE)</f>
        <v>Gabrielle Desmarais</v>
      </c>
      <c r="F35" s="160"/>
      <c r="G35" s="160"/>
      <c r="H35" s="160"/>
      <c r="I35" s="161"/>
      <c r="J35" s="71" t="str">
        <f>IF(OR(K35="",L35=""),"",IF(K35&gt;L35,"V",IF(K35=L35,"","P")))</f>
        <v>V</v>
      </c>
      <c r="K35" s="72">
        <v>21</v>
      </c>
      <c r="L35" s="72">
        <v>3</v>
      </c>
      <c r="M35" s="71" t="str">
        <f>IF(OR(K35="",L35=""),"",IF(L35&gt;K35,"V",IF(K35=L35,"","P")))</f>
        <v>P</v>
      </c>
      <c r="N35" s="162">
        <v>3</v>
      </c>
      <c r="O35" s="160" t="str">
        <f>VLOOKUP(N35,$B$9:$J$13,4,FALSE)</f>
        <v>Rosalie Castle</v>
      </c>
      <c r="P35" s="160"/>
      <c r="Q35" s="160"/>
      <c r="R35" s="160"/>
      <c r="S35" s="161"/>
      <c r="U35" s="166">
        <f>IF(OR(K35="",L35=""),"",(COUNTIF(J35:J37,"V")*3)+(COUNTIF(J35:J37,"P")*1)+(COUNTIF(J35:J37,"VS")*1))</f>
        <v>6</v>
      </c>
      <c r="V35" s="166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V</v>
      </c>
      <c r="K36" s="72">
        <v>21</v>
      </c>
      <c r="L36" s="72">
        <v>4</v>
      </c>
      <c r="M36" s="71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59"/>
      <c r="E37" s="167" t="str">
        <f>IF(VLOOKUP(D35,$B$9:$D$12,3,FALSE)="","",VLOOKUP((VLOOKUP(D35,$B$9:$D$12,3,FALSE)),[2]Lég!$H$3:$J$30,3,FALSE))</f>
        <v>JEANNE-MANCE</v>
      </c>
      <c r="F37" s="167"/>
      <c r="G37" s="167"/>
      <c r="H37" s="167"/>
      <c r="I37" s="167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4"/>
      <c r="O37" s="167" t="str">
        <f>IF(VLOOKUP(N35,$B$9:$D$12,3,FALSE)="","",VLOOKUP((VLOOKUP(N35,$B$9:$D$12,3,FALSE)),[2]Lég!$H$3:$J$30,3,FALSE))</f>
        <v xml:space="preserve">TANDEM 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4</v>
      </c>
      <c r="B40" s="173"/>
      <c r="C40" s="3"/>
      <c r="D40" s="174" t="s">
        <v>145</v>
      </c>
      <c r="E40" s="160" t="str">
        <f>IF(A40="","",VLOOKUP(A40,$B$9:$J$13,4,FALSE))</f>
        <v>Elodie Latulippe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17</v>
      </c>
      <c r="M40" s="71" t="str">
        <f>IF(OR(K40="",L40=""),"",IF(L40&gt;K40,"V",IF(K40=L40,"","P")))</f>
        <v>P</v>
      </c>
      <c r="N40" s="177" t="s">
        <v>146</v>
      </c>
      <c r="O40" s="160" t="str">
        <f>IF(W40="","",VLOOKUP(W40,$B$9:$J$13,4,FALSE))</f>
        <v>Rosalie Castle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72">
        <v>3</v>
      </c>
      <c r="AG40" s="81"/>
    </row>
    <row r="41" spans="1:33" s="82" customFormat="1" ht="15.75" x14ac:dyDescent="0.2">
      <c r="A41" s="172"/>
      <c r="B41" s="173"/>
      <c r="C41" s="3"/>
      <c r="D41" s="175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18</v>
      </c>
      <c r="M41" s="71" t="str">
        <f>IF(OR(K41="",L41=""),"",IF(L41&gt;K41,"V",IF(K41=L41,"","P")))</f>
        <v>P</v>
      </c>
      <c r="N41" s="178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67" t="str">
        <f>IF(A40="","",VLOOKUP((VLOOKUP(A40,$B$9:$D$12,3,FALSE)),[2]Lég!$H$3:$J$30,3,FALSE))</f>
        <v>STE-MARIE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67" t="str">
        <f>IF(W40="","",VLOOKUP((VLOOKUP(W40,$B$9:$D$12,3,FALSE)),[2]Lég!$H$3:$J$30,3,FALSE))</f>
        <v xml:space="preserve">TANDEM </v>
      </c>
      <c r="P42" s="167"/>
      <c r="Q42" s="167"/>
      <c r="R42" s="167"/>
      <c r="S42" s="167"/>
      <c r="T42" s="99"/>
      <c r="U42" s="166"/>
      <c r="V42" s="166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1</v>
      </c>
      <c r="B44" s="173"/>
      <c r="C44" s="3"/>
      <c r="D44" s="174" t="s">
        <v>147</v>
      </c>
      <c r="E44" s="160" t="str">
        <f>IF(A44="","",VLOOKUP(A44,$B$9:$J$13,4,FALSE))</f>
        <v>Gabrielle Desmarais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21</v>
      </c>
      <c r="L44" s="72">
        <v>5</v>
      </c>
      <c r="M44" s="71" t="str">
        <f>IF(OR(K44="",L44=""),"",IF(L44&gt;K44,"V",IF(K44=L44,"","P")))</f>
        <v>P</v>
      </c>
      <c r="N44" s="177" t="s">
        <v>148</v>
      </c>
      <c r="O44" s="160" t="str">
        <f>IF(W44="","",VLOOKUP(W44,$B$9:$J$13,4,FALSE))</f>
        <v>Arielle Simoneau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72">
        <v>2</v>
      </c>
      <c r="AG44" s="81"/>
    </row>
    <row r="45" spans="1:33" s="82" customFormat="1" ht="15.75" x14ac:dyDescent="0.2">
      <c r="A45" s="172"/>
      <c r="B45" s="173"/>
      <c r="C45" s="3"/>
      <c r="D45" s="175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13</v>
      </c>
      <c r="M45" s="71" t="str">
        <f>IF(OR(K45="",L45=""),"",IF(L45&gt;K45,"V",IF(K45=L45,"","P")))</f>
        <v>P</v>
      </c>
      <c r="N45" s="178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67" t="str">
        <f>IF(A44="","",VLOOKUP((VLOOKUP(A44,$B$9:$D$12,3,FALSE)),[2]Lég!$H$3:$J$30,3,FALSE))</f>
        <v>JEANNE-MANCE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67" t="str">
        <f>IF(W44="","",VLOOKUP((VLOOKUP(W44,$B$9:$D$13,3,FALSE)),[2]Lég!$H$3:$J$30,3,FALSE))</f>
        <v>M-PROULX</v>
      </c>
      <c r="P46" s="167"/>
      <c r="Q46" s="167"/>
      <c r="R46" s="167"/>
      <c r="S46" s="167"/>
      <c r="T46" s="99"/>
      <c r="U46" s="166"/>
      <c r="V46" s="166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60" priority="23">
      <formula>B2=VLOOKUP("X2",$A$9:$J$13,5,FALSE)</formula>
    </cfRule>
    <cfRule type="expression" dxfId="59" priority="24">
      <formula>B2=VLOOKUP("X1",$A$9:$J$12,5,FALSE)</formula>
    </cfRule>
  </conditionalFormatting>
  <conditionalFormatting sqref="B8:Q8">
    <cfRule type="expression" dxfId="58" priority="11">
      <formula>B8=VLOOKUP("X1",$A$9:$J$13,5,FALSE)</formula>
    </cfRule>
  </conditionalFormatting>
  <conditionalFormatting sqref="B9:Q13">
    <cfRule type="expression" dxfId="57" priority="2">
      <formula>B9=VLOOKUP("X4",$A$9:$J$13,5,FALSE)</formula>
    </cfRule>
    <cfRule type="expression" dxfId="56" priority="3">
      <formula>B9=VLOOKUP("X3",$A$9:$J$13,5,FALSE)</formula>
    </cfRule>
    <cfRule type="expression" dxfId="55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4" priority="20">
      <formula>B1=VLOOKUP("X2",$A$9:$J$13,5,FALSE)</formula>
    </cfRule>
    <cfRule type="expression" dxfId="53" priority="21">
      <formula>B1=VLOOKUP("X3",$A$9:$J$13,5,FALSE)</formula>
    </cfRule>
    <cfRule type="expression" dxfId="52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1" priority="19">
      <formula>B1=VLOOKUP("X1",$A$9:$J$13,5,FALSE)</formula>
    </cfRule>
  </conditionalFormatting>
  <conditionalFormatting sqref="B4:S7">
    <cfRule type="expression" dxfId="50" priority="6">
      <formula>B4=VLOOKUP("X1",$A$9:$J$13,5,FALSE)</formula>
    </cfRule>
    <cfRule type="expression" dxfId="49" priority="7">
      <formula>B4=VLOOKUP("X2",$A$9:$J$13,5,FALSE)</formula>
    </cfRule>
    <cfRule type="expression" dxfId="48" priority="8">
      <formula>B4=VLOOKUP("X3",$A$9:$J$13,5,FALSE)</formula>
    </cfRule>
    <cfRule type="expression" dxfId="47" priority="9">
      <formula>B4=VLOOKUP("X4",$A$9:$J$13,5,FALSE)</formula>
    </cfRule>
  </conditionalFormatting>
  <conditionalFormatting sqref="C2:S3">
    <cfRule type="expression" dxfId="46" priority="13">
      <formula>C2=VLOOKUP("X4",$A$9:$J$13,5,FALSE)</formula>
    </cfRule>
    <cfRule type="expression" dxfId="45" priority="14">
      <formula>C2=VLOOKUP("X3",$A$9:$J$13,5,FALSE)</formula>
    </cfRule>
    <cfRule type="expression" dxfId="44" priority="15">
      <formula>C2=VLOOKUP("X2",$A$9:$J$13,5,FALSE)</formula>
    </cfRule>
  </conditionalFormatting>
  <conditionalFormatting sqref="D2:I3">
    <cfRule type="expression" dxfId="43" priority="12">
      <formula>D2=VLOOKUP("X5",$A$9:$J$13,5,FALSE)</formula>
    </cfRule>
    <cfRule type="expression" dxfId="42" priority="16">
      <formula>D2=VLOOKUP("X1",$A$9:$J$12,5,FALSE)</formula>
    </cfRule>
  </conditionalFormatting>
  <conditionalFormatting sqref="D9:J12">
    <cfRule type="expression" dxfId="41" priority="1">
      <formula>D9=VLOOKUP("X5",$A$9:$J$13,5,FALSE)</formula>
    </cfRule>
    <cfRule type="expression" dxfId="40" priority="5">
      <formula>D9=VLOOKUP("X1",$A$9:$J$12,5,FALSE)</formula>
    </cfRule>
  </conditionalFormatting>
  <conditionalFormatting sqref="E8:Q8">
    <cfRule type="expression" dxfId="39" priority="10">
      <formula>E8=VLOOKUP("X2",$A$9:$J$13,5,FALSE)</formula>
    </cfRule>
  </conditionalFormatting>
  <conditionalFormatting sqref="L9:Q10">
    <cfRule type="expression" dxfId="38" priority="17">
      <formula>L9=VLOOKUP("X5",$A$9:$J$13,5,FALSE)</formula>
    </cfRule>
    <cfRule type="expression" dxfId="37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F130D-55F9-4B31-9584-895AD94A32C4}">
  <sheetPr>
    <pageSetUpPr fitToPage="1"/>
  </sheetPr>
  <dimension ref="A1:AG56"/>
  <sheetViews>
    <sheetView zoomScaleNormal="100" workbookViewId="0">
      <selection activeCell="N19" sqref="N19:N2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IF(ISNA(VLOOKUP("X",[2]Lég!$G:$H,2,FALSE)),"",VLOOKUP("X",[2]Lég!$G:$H,2,FALSE))</f>
        <v/>
      </c>
      <c r="C2" s="46"/>
      <c r="D2" s="117" t="s">
        <v>162</v>
      </c>
      <c r="E2" s="118"/>
      <c r="F2" s="118"/>
      <c r="G2" s="118"/>
      <c r="H2" s="118"/>
      <c r="I2" s="119"/>
      <c r="J2" s="47"/>
      <c r="K2" s="117" t="s">
        <v>179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33</v>
      </c>
      <c r="C5" s="118"/>
      <c r="D5" s="118"/>
      <c r="E5" s="118"/>
      <c r="F5" s="119"/>
      <c r="G5" s="49"/>
      <c r="H5" s="117"/>
      <c r="I5" s="119"/>
      <c r="J5" s="50"/>
      <c r="K5" s="123" t="s">
        <v>187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188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54" t="s">
        <v>184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26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60</v>
      </c>
      <c r="E10" s="146" t="s">
        <v>175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24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69</v>
      </c>
      <c r="E11" s="146" t="s">
        <v>169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25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114</v>
      </c>
      <c r="E12" s="148" t="s">
        <v>173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23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0">
        <v>1</v>
      </c>
      <c r="E15" s="160" t="str">
        <f>VLOOKUP(D15,$B$9:$J$13,4,FALSE)</f>
        <v>Maïlye Charbonneau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21</v>
      </c>
      <c r="L15" s="72">
        <v>17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Mayajade Labbé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0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12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0"/>
      <c r="E17" s="167" t="str">
        <f>IF(VLOOKUP(D15,$B$9:$D$12,3,FALSE)="","",VLOOKUP((VLOOKUP(D15,$B$9:$D$12,3,FALSE)),[2]Lég!$H$3:$J$30,3,FALSE))</f>
        <v>M-PROULX</v>
      </c>
      <c r="F17" s="167"/>
      <c r="G17" s="167"/>
      <c r="H17" s="167"/>
      <c r="I17" s="167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4"/>
      <c r="O17" s="167" t="str">
        <f>IF(VLOOKUP(N15,$B$9:$D$12,3,FALSE)="","",VLOOKUP((VLOOKUP(N15,$B$9:$D$12,3,FALSE)),[2]Lég!$H$3:$J$30,3,FALSE))</f>
        <v xml:space="preserve">TANDEM 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Emmy Allain</v>
      </c>
      <c r="F19" s="160"/>
      <c r="G19" s="160"/>
      <c r="H19" s="160"/>
      <c r="I19" s="161"/>
      <c r="J19" s="71" t="str">
        <f>IF(OR(K19="",L19=""),"",IF(K19&gt;L19,"V",IF(K19=L19,"","P")))</f>
        <v>P</v>
      </c>
      <c r="K19" s="72">
        <v>17</v>
      </c>
      <c r="L19" s="72">
        <v>21</v>
      </c>
      <c r="M19" s="71" t="str">
        <f>IF(OR(K19="",L19=""),"",IF(L19&gt;K19,"V",IF(K19=L19,"","P")))</f>
        <v>V</v>
      </c>
      <c r="N19" s="162">
        <v>3</v>
      </c>
      <c r="O19" s="160" t="str">
        <f>VLOOKUP(N19,$B$9:$J$13,4,FALSE)</f>
        <v>Jasmine Guérard</v>
      </c>
      <c r="P19" s="160"/>
      <c r="Q19" s="160"/>
      <c r="R19" s="160"/>
      <c r="S19" s="161"/>
      <c r="U19" s="166">
        <f>IF(OR(K19="",L19=""),"",(COUNTIF(J19:J21,"V")*3)+(COUNTIF(J19:J21,"P")*1)+(COUNTIF(J19:J21,"VS")*1))</f>
        <v>2</v>
      </c>
      <c r="V19" s="166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P</v>
      </c>
      <c r="K20" s="72">
        <v>17</v>
      </c>
      <c r="L20" s="72">
        <v>21</v>
      </c>
      <c r="M20" s="71" t="str">
        <f>IF(OR(K20="",L20=""),"",IF(L20&gt;K20,"V",IF(K20=L20,"","P")))</f>
        <v>V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IF(VLOOKUP(D19,$B$9:$D$12,3,FALSE)="","",VLOOKUP((VLOOKUP(D19,$B$9:$D$12,3,FALSE)),[2]Lég!$H$3:$J$30,3,FALSE))</f>
        <v>LE BOISÉ</v>
      </c>
      <c r="F21" s="167"/>
      <c r="G21" s="167"/>
      <c r="H21" s="167"/>
      <c r="I21" s="167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64"/>
      <c r="O21" s="167" t="str">
        <f>IF(VLOOKUP(N19,$B$9:$D$12,3,FALSE)="","",VLOOKUP((VLOOKUP(N19,$B$9:$D$12,3,FALSE)),[2]Lég!$H$3:$J$30,3,FALSE))</f>
        <v>STE-MARIE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57">
        <v>1</v>
      </c>
      <c r="E23" s="160" t="str">
        <f>VLOOKUP(D23,$B$9:$J$13,4,FALSE)</f>
        <v>Maïlye Charbonneau</v>
      </c>
      <c r="F23" s="160"/>
      <c r="G23" s="160"/>
      <c r="H23" s="160"/>
      <c r="I23" s="161"/>
      <c r="J23" s="71" t="str">
        <f>IF(OR(K23="",L23=""),"",IF(K23&gt;L23,"V",IF(K23=L23,"","P")))</f>
        <v>V</v>
      </c>
      <c r="K23" s="72">
        <v>21</v>
      </c>
      <c r="L23" s="72">
        <v>19</v>
      </c>
      <c r="M23" s="71" t="str">
        <f>IF(OR(K23="",L23=""),"",IF(L23&gt;K23,"V",IF(K23=L23,"","P")))</f>
        <v>P</v>
      </c>
      <c r="N23" s="162">
        <v>2</v>
      </c>
      <c r="O23" s="160" t="str">
        <f>VLOOKUP(N23,$B$9:$J$13,4,FALSE)</f>
        <v>Emmy Allain</v>
      </c>
      <c r="P23" s="160"/>
      <c r="Q23" s="160"/>
      <c r="R23" s="160"/>
      <c r="S23" s="161"/>
      <c r="U23" s="166">
        <f>IF(OR(K23="",L23=""),"",(COUNTIF(J23:J25,"V")*3)+(COUNTIF(J23:J25,"P")*1)+(COUNTIF(J23:J25,"VS")*1))</f>
        <v>6</v>
      </c>
      <c r="V23" s="166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V</v>
      </c>
      <c r="K24" s="72">
        <v>22</v>
      </c>
      <c r="L24" s="72">
        <v>20</v>
      </c>
      <c r="M24" s="71" t="str">
        <f>IF(OR(K24="",L24=""),"",IF(L24&gt;K24,"V",IF(K24=L24,"","P")))</f>
        <v>P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59"/>
      <c r="E25" s="167" t="str">
        <f>IF(VLOOKUP(D23,$B$9:$D$12,3,FALSE)="","",VLOOKUP((VLOOKUP(D23,$B$9:$D$12,3,FALSE)),[2]Lég!$H$3:$J$30,3,FALSE))</f>
        <v>M-PROULX</v>
      </c>
      <c r="F25" s="167"/>
      <c r="G25" s="167"/>
      <c r="H25" s="167"/>
      <c r="I25" s="167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4"/>
      <c r="O25" s="167" t="str">
        <f>IF(VLOOKUP(N23,$B$9:$D$12,3,FALSE)="","",VLOOKUP((VLOOKUP(N23,$B$9:$D$12,3,FALSE)),[2]Lég!$H$3:$J$30,3,FALSE))</f>
        <v>LE BOISÉ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57">
        <v>3</v>
      </c>
      <c r="E27" s="160" t="str">
        <f>VLOOKUP(D27,$B$9:$J$13,4,FALSE)</f>
        <v>Jasmine Guérard</v>
      </c>
      <c r="F27" s="160"/>
      <c r="G27" s="160"/>
      <c r="H27" s="160"/>
      <c r="I27" s="161"/>
      <c r="J27" s="71" t="str">
        <f>IF(OR(K27="",L27=""),"",IF(K27&gt;L27,"V",IF(K27=L27,"","P")))</f>
        <v>P</v>
      </c>
      <c r="K27" s="72">
        <v>15</v>
      </c>
      <c r="L27" s="72">
        <v>21</v>
      </c>
      <c r="M27" s="71" t="str">
        <f>IF(OR(K27="",L27=""),"",IF(L27&gt;K27,"V",IF(K27=L27,"","P")))</f>
        <v>V</v>
      </c>
      <c r="N27" s="162">
        <v>4</v>
      </c>
      <c r="O27" s="160" t="str">
        <f>VLOOKUP(N27,$B$9:$J$13,4,FALSE)</f>
        <v>Mayajade Labbé</v>
      </c>
      <c r="P27" s="160"/>
      <c r="Q27" s="160"/>
      <c r="R27" s="160"/>
      <c r="S27" s="161"/>
      <c r="U27" s="166">
        <f>IF(OR(K27="",L27=""),"",(COUNTIF(J27:J29,"V")*3)+(COUNTIF(J27:J29,"P")*1)+(COUNTIF(J27:J29,"VS")*1))</f>
        <v>4</v>
      </c>
      <c r="V27" s="166">
        <f>IF(OR(K27="",L27=""),"",(COUNTIF(M27:M29,"V")*3)+(COUNTIF(M27:M29,"P")*1)+(COUNTIF(M27:M29,"VS")*1))</f>
        <v>5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19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59"/>
      <c r="E29" s="167" t="str">
        <f>IF(VLOOKUP(D27,$B$9:$D$12,3,FALSE)="","",VLOOKUP((VLOOKUP(D27,$B$9:$D$12,3,FALSE)),[2]Lég!$H$3:$J$30,3,FALSE))</f>
        <v>STE-MARIE</v>
      </c>
      <c r="F29" s="167"/>
      <c r="G29" s="167"/>
      <c r="H29" s="167"/>
      <c r="I29" s="167"/>
      <c r="J29" s="71" t="str">
        <f>IF(OR(K29="",L29=""),"",IF(K29&gt;L29,"VS","PS"))</f>
        <v>PS</v>
      </c>
      <c r="K29" s="72">
        <v>11</v>
      </c>
      <c r="L29" s="72">
        <v>13</v>
      </c>
      <c r="M29" s="71" t="str">
        <f>IF(OR(K29="",L29=""),"",IF(L29&gt;K29,"VS","PS"))</f>
        <v>VS</v>
      </c>
      <c r="N29" s="164"/>
      <c r="O29" s="167" t="str">
        <f>IF(VLOOKUP(N27,$B$9:$D$12,3,FALSE)="","",VLOOKUP((VLOOKUP(N27,$B$9:$D$12,3,FALSE)),[2]Lég!$H$3:$J$30,3,FALSE))</f>
        <v xml:space="preserve">TANDEM 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57">
        <v>2</v>
      </c>
      <c r="E31" s="160" t="str">
        <f>VLOOKUP(D31,$B$9:$J$13,4,FALSE)</f>
        <v>Emmy Allain</v>
      </c>
      <c r="F31" s="160"/>
      <c r="G31" s="160"/>
      <c r="H31" s="160"/>
      <c r="I31" s="161"/>
      <c r="J31" s="71" t="str">
        <f>IF(OR(K31="",L31=""),"",IF(K31&gt;L31,"V",IF(K31=L31,"","P")))</f>
        <v>V</v>
      </c>
      <c r="K31" s="72">
        <v>21</v>
      </c>
      <c r="L31" s="72">
        <v>15</v>
      </c>
      <c r="M31" s="71" t="str">
        <f>IF(OR(K31="",L31=""),"",IF(L31&gt;K31,"V",IF(K31=L31,"","P")))</f>
        <v>P</v>
      </c>
      <c r="N31" s="162">
        <v>4</v>
      </c>
      <c r="O31" s="160" t="str">
        <f>VLOOKUP(N31,$B$9:$J$13,4,FALSE)</f>
        <v>Mayajade Labbé</v>
      </c>
      <c r="P31" s="160"/>
      <c r="Q31" s="160"/>
      <c r="R31" s="160"/>
      <c r="S31" s="161"/>
      <c r="U31" s="166">
        <f>IF(OR(K31="",L31=""),"",(COUNTIF(J31:J33,"V")*3)+(COUNTIF(J31:J33,"P")*1)+(COUNTIF(J31:J33,"VS")*1))</f>
        <v>6</v>
      </c>
      <c r="V31" s="166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30</v>
      </c>
      <c r="L32" s="72">
        <v>28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59"/>
      <c r="E33" s="167" t="str">
        <f>IF(VLOOKUP(D31,$B$9:$D$12,3,FALSE)="","",VLOOKUP((VLOOKUP(D31,$B$9:$D$12,3,FALSE)),[2]Lég!$H$3:$J$30,3,FALSE))</f>
        <v>LE BOISÉ</v>
      </c>
      <c r="F33" s="167"/>
      <c r="G33" s="167"/>
      <c r="H33" s="167"/>
      <c r="I33" s="167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4"/>
      <c r="O33" s="167" t="str">
        <f>IF(VLOOKUP(N31,$B$9:$D$12,3,FALSE)="","",VLOOKUP((VLOOKUP(N31,$B$9:$D$12,3,FALSE)),[2]Lég!$H$3:$J$30,3,FALSE))</f>
        <v xml:space="preserve">TANDEM 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57">
        <v>1</v>
      </c>
      <c r="E35" s="160" t="str">
        <f>VLOOKUP(D35,$B$9:$J$13,4,FALSE)</f>
        <v>Maïlye Charbonneau</v>
      </c>
      <c r="F35" s="160"/>
      <c r="G35" s="160"/>
      <c r="H35" s="160"/>
      <c r="I35" s="161"/>
      <c r="J35" s="71" t="str">
        <f>IF(OR(K35="",L35=""),"",IF(K35&gt;L35,"V",IF(K35=L35,"","P")))</f>
        <v>P</v>
      </c>
      <c r="K35" s="72">
        <v>22</v>
      </c>
      <c r="L35" s="72">
        <v>24</v>
      </c>
      <c r="M35" s="71" t="str">
        <f>IF(OR(K35="",L35=""),"",IF(L35&gt;K35,"V",IF(K35=L35,"","P")))</f>
        <v>V</v>
      </c>
      <c r="N35" s="162">
        <v>3</v>
      </c>
      <c r="O35" s="160" t="str">
        <f>VLOOKUP(N35,$B$9:$J$13,4,FALSE)</f>
        <v>Jasmine Guérard</v>
      </c>
      <c r="P35" s="160"/>
      <c r="Q35" s="160"/>
      <c r="R35" s="160"/>
      <c r="S35" s="161"/>
      <c r="U35" s="166">
        <f>IF(OR(K35="",L35=""),"",(COUNTIF(J35:J37,"V")*3)+(COUNTIF(J35:J37,"P")*1)+(COUNTIF(J35:J37,"VS")*1))</f>
        <v>2</v>
      </c>
      <c r="V35" s="166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P</v>
      </c>
      <c r="K36" s="72">
        <v>17</v>
      </c>
      <c r="L36" s="72">
        <v>21</v>
      </c>
      <c r="M36" s="71" t="str">
        <f>IF(OR(K36="",L36=""),"",IF(L36&gt;K36,"V",IF(K36=L36,"","P")))</f>
        <v>V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59"/>
      <c r="E37" s="167" t="str">
        <f>IF(VLOOKUP(D35,$B$9:$D$12,3,FALSE)="","",VLOOKUP((VLOOKUP(D35,$B$9:$D$12,3,FALSE)),[2]Lég!$H$3:$J$30,3,FALSE))</f>
        <v>M-PROULX</v>
      </c>
      <c r="F37" s="167"/>
      <c r="G37" s="167"/>
      <c r="H37" s="167"/>
      <c r="I37" s="167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4"/>
      <c r="O37" s="167" t="str">
        <f>IF(VLOOKUP(N35,$B$9:$D$12,3,FALSE)="","",VLOOKUP((VLOOKUP(N35,$B$9:$D$12,3,FALSE)),[2]Lég!$H$3:$J$30,3,FALSE))</f>
        <v>STE-MARIE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2</v>
      </c>
      <c r="B40" s="173"/>
      <c r="C40" s="3"/>
      <c r="D40" s="174" t="s">
        <v>145</v>
      </c>
      <c r="E40" s="160" t="str">
        <f>IF(A40="","",VLOOKUP(A40,$B$9:$J$13,4,FALSE))</f>
        <v>Emmy Allain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22</v>
      </c>
      <c r="L40" s="72">
        <v>20</v>
      </c>
      <c r="M40" s="71" t="str">
        <f>IF(OR(K40="",L40=""),"",IF(L40&gt;K40,"V",IF(K40=L40,"","P")))</f>
        <v>P</v>
      </c>
      <c r="N40" s="177" t="s">
        <v>146</v>
      </c>
      <c r="O40" s="160" t="str">
        <f>IF(W40="","",VLOOKUP(W40,$B$9:$J$13,4,FALSE))</f>
        <v>Mayajade Labbé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72">
        <v>4</v>
      </c>
      <c r="AG40" s="81"/>
    </row>
    <row r="41" spans="1:33" s="82" customFormat="1" ht="15.75" x14ac:dyDescent="0.2">
      <c r="A41" s="172"/>
      <c r="B41" s="173"/>
      <c r="C41" s="3"/>
      <c r="D41" s="175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13</v>
      </c>
      <c r="M41" s="71" t="str">
        <f>IF(OR(K41="",L41=""),"",IF(L41&gt;K41,"V",IF(K41=L41,"","P")))</f>
        <v>P</v>
      </c>
      <c r="N41" s="178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67" t="str">
        <f>IF(A40="","",VLOOKUP((VLOOKUP(A40,$B$9:$D$12,3,FALSE)),[2]Lég!$H$3:$J$30,3,FALSE))</f>
        <v>LE BOISÉ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67" t="str">
        <f>IF(W40="","",VLOOKUP((VLOOKUP(W40,$B$9:$D$12,3,FALSE)),[2]Lég!$H$3:$J$30,3,FALSE))</f>
        <v xml:space="preserve">TANDEM </v>
      </c>
      <c r="P42" s="167"/>
      <c r="Q42" s="167"/>
      <c r="R42" s="167"/>
      <c r="S42" s="167"/>
      <c r="T42" s="99"/>
      <c r="U42" s="166"/>
      <c r="V42" s="166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3</v>
      </c>
      <c r="B44" s="173"/>
      <c r="C44" s="3"/>
      <c r="D44" s="174" t="s">
        <v>147</v>
      </c>
      <c r="E44" s="160" t="str">
        <f>IF(A44="","",VLOOKUP(A44,$B$9:$J$13,4,FALSE))</f>
        <v>Jasmine Guérard</v>
      </c>
      <c r="F44" s="160"/>
      <c r="G44" s="160"/>
      <c r="H44" s="160"/>
      <c r="I44" s="161"/>
      <c r="J44" s="71" t="str">
        <f>IF(OR(K44="",L44=""),"",IF(K44&gt;L44,"V",IF(K44=L44,"","P")))</f>
        <v>P</v>
      </c>
      <c r="K44" s="72">
        <v>22</v>
      </c>
      <c r="L44" s="72">
        <v>24</v>
      </c>
      <c r="M44" s="71" t="str">
        <f>IF(OR(K44="",L44=""),"",IF(L44&gt;K44,"V",IF(K44=L44,"","P")))</f>
        <v>V</v>
      </c>
      <c r="N44" s="177" t="s">
        <v>148</v>
      </c>
      <c r="O44" s="160" t="str">
        <f>IF(W44="","",VLOOKUP(W44,$B$9:$J$13,4,FALSE))</f>
        <v>Maïlye Charbonneau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2</v>
      </c>
      <c r="V44" s="166">
        <f>IF(OR(K44="",L44=""),"",(COUNTIF(M44:M46,"V")*3)+(COUNTIF(M44:M46,"P")*1)+(COUNTIF(M44:M46,"VS")*1))</f>
        <v>6</v>
      </c>
      <c r="W44" s="172">
        <v>1</v>
      </c>
      <c r="AG44" s="81"/>
    </row>
    <row r="45" spans="1:33" s="82" customFormat="1" ht="15.75" x14ac:dyDescent="0.2">
      <c r="A45" s="172"/>
      <c r="B45" s="173"/>
      <c r="C45" s="3"/>
      <c r="D45" s="175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P</v>
      </c>
      <c r="K45" s="72">
        <v>21</v>
      </c>
      <c r="L45" s="72">
        <v>23</v>
      </c>
      <c r="M45" s="71" t="str">
        <f>IF(OR(K45="",L45=""),"",IF(L45&gt;K45,"V",IF(K45=L45,"","P")))</f>
        <v>V</v>
      </c>
      <c r="N45" s="178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67" t="str">
        <f>IF(A44="","",VLOOKUP((VLOOKUP(A44,$B$9:$D$12,3,FALSE)),[2]Lég!$H$3:$J$30,3,FALSE))</f>
        <v>STE-MARIE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67" t="str">
        <f>IF(W44="","",VLOOKUP((VLOOKUP(W44,$B$9:$D$13,3,FALSE)),[2]Lég!$H$3:$J$30,3,FALSE))</f>
        <v>M-PROULX</v>
      </c>
      <c r="P46" s="167"/>
      <c r="Q46" s="167"/>
      <c r="R46" s="167"/>
      <c r="S46" s="167"/>
      <c r="T46" s="99"/>
      <c r="U46" s="166"/>
      <c r="V46" s="166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36" priority="23">
      <formula>B2=VLOOKUP("X2",$A$9:$J$13,5,FALSE)</formula>
    </cfRule>
    <cfRule type="expression" dxfId="35" priority="24">
      <formula>B2=VLOOKUP("X1",$A$9:$J$12,5,FALSE)</formula>
    </cfRule>
  </conditionalFormatting>
  <conditionalFormatting sqref="B8:Q8">
    <cfRule type="expression" dxfId="34" priority="11">
      <formula>B8=VLOOKUP("X1",$A$9:$J$13,5,FALSE)</formula>
    </cfRule>
  </conditionalFormatting>
  <conditionalFormatting sqref="B9:Q13">
    <cfRule type="expression" dxfId="33" priority="2">
      <formula>B9=VLOOKUP("X4",$A$9:$J$13,5,FALSE)</formula>
    </cfRule>
    <cfRule type="expression" dxfId="32" priority="3">
      <formula>B9=VLOOKUP("X3",$A$9:$J$13,5,FALSE)</formula>
    </cfRule>
    <cfRule type="expression" dxfId="31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0" priority="20">
      <formula>B1=VLOOKUP("X2",$A$9:$J$13,5,FALSE)</formula>
    </cfRule>
    <cfRule type="expression" dxfId="29" priority="21">
      <formula>B1=VLOOKUP("X3",$A$9:$J$13,5,FALSE)</formula>
    </cfRule>
    <cfRule type="expression" dxfId="28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7" priority="19">
      <formula>B1=VLOOKUP("X1",$A$9:$J$13,5,FALSE)</formula>
    </cfRule>
  </conditionalFormatting>
  <conditionalFormatting sqref="B4:S7">
    <cfRule type="expression" dxfId="26" priority="6">
      <formula>B4=VLOOKUP("X1",$A$9:$J$13,5,FALSE)</formula>
    </cfRule>
    <cfRule type="expression" dxfId="25" priority="7">
      <formula>B4=VLOOKUP("X2",$A$9:$J$13,5,FALSE)</formula>
    </cfRule>
    <cfRule type="expression" dxfId="24" priority="8">
      <formula>B4=VLOOKUP("X3",$A$9:$J$13,5,FALSE)</formula>
    </cfRule>
    <cfRule type="expression" dxfId="23" priority="9">
      <formula>B4=VLOOKUP("X4",$A$9:$J$13,5,FALSE)</formula>
    </cfRule>
  </conditionalFormatting>
  <conditionalFormatting sqref="C2:S3">
    <cfRule type="expression" dxfId="22" priority="13">
      <formula>C2=VLOOKUP("X4",$A$9:$J$13,5,FALSE)</formula>
    </cfRule>
    <cfRule type="expression" dxfId="21" priority="14">
      <formula>C2=VLOOKUP("X3",$A$9:$J$13,5,FALSE)</formula>
    </cfRule>
    <cfRule type="expression" dxfId="20" priority="15">
      <formula>C2=VLOOKUP("X2",$A$9:$J$13,5,FALSE)</formula>
    </cfRule>
  </conditionalFormatting>
  <conditionalFormatting sqref="D2:I3">
    <cfRule type="expression" dxfId="19" priority="12">
      <formula>D2=VLOOKUP("X5",$A$9:$J$13,5,FALSE)</formula>
    </cfRule>
    <cfRule type="expression" dxfId="18" priority="16">
      <formula>D2=VLOOKUP("X1",$A$9:$J$12,5,FALSE)</formula>
    </cfRule>
  </conditionalFormatting>
  <conditionalFormatting sqref="D9:J12">
    <cfRule type="expression" dxfId="17" priority="1">
      <formula>D9=VLOOKUP("X5",$A$9:$J$13,5,FALSE)</formula>
    </cfRule>
    <cfRule type="expression" dxfId="16" priority="5">
      <formula>D9=VLOOKUP("X1",$A$9:$J$12,5,FALSE)</formula>
    </cfRule>
  </conditionalFormatting>
  <conditionalFormatting sqref="E8:Q8">
    <cfRule type="expression" dxfId="15" priority="10">
      <formula>E8=VLOOKUP("X2",$A$9:$J$13,5,FALSE)</formula>
    </cfRule>
  </conditionalFormatting>
  <conditionalFormatting sqref="L9:Q10">
    <cfRule type="expression" dxfId="14" priority="17">
      <formula>L9=VLOOKUP("X5",$A$9:$J$13,5,FALSE)</formula>
    </cfRule>
    <cfRule type="expression" dxfId="13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7C99-9FEF-47B9-BE4E-F9A596121A06}">
  <sheetPr>
    <pageSetUpPr fitToPage="1"/>
  </sheetPr>
  <dimension ref="A1:AG7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IF(ISNA(VLOOKUP("X",[2]Lég!$G:$H,2,FALSE)),"",VLOOKUP("X",[2]Lég!$G:$H,2,FALSE))</f>
        <v/>
      </c>
      <c r="C2" s="46"/>
      <c r="D2" s="117" t="s">
        <v>161</v>
      </c>
      <c r="E2" s="118"/>
      <c r="F2" s="118"/>
      <c r="G2" s="118"/>
      <c r="H2" s="118"/>
      <c r="I2" s="119"/>
      <c r="J2" s="47"/>
      <c r="K2" s="117" t="s">
        <v>179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33</v>
      </c>
      <c r="C5" s="118"/>
      <c r="D5" s="118"/>
      <c r="E5" s="118"/>
      <c r="F5" s="119"/>
      <c r="G5" s="49"/>
      <c r="H5" s="117"/>
      <c r="I5" s="119"/>
      <c r="J5" s="50"/>
      <c r="K5" s="123" t="s">
        <v>189</v>
      </c>
      <c r="L5" s="124"/>
      <c r="M5" s="124"/>
      <c r="N5" s="125"/>
      <c r="O5" s="129" t="s">
        <v>144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190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54" t="s">
        <v>176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22</v>
      </c>
      <c r="S9" s="63">
        <f>IF(R9="","",RANK(R9,$R$9:$R$13,0))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42</v>
      </c>
      <c r="E10" s="146" t="s">
        <v>177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24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114</v>
      </c>
      <c r="E11" s="146" t="s">
        <v>174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21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86</v>
      </c>
      <c r="E12" s="146" t="s">
        <v>178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20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114</v>
      </c>
      <c r="E13" s="148" t="s">
        <v>172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23</v>
      </c>
      <c r="S13" s="69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Abigaël Sirois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8</v>
      </c>
      <c r="M17" s="71" t="str">
        <f>IF(OR(K17="",L17=""),"",IF(L17&gt;K17,"V",IF(K17=L17,"","P")))</f>
        <v>P</v>
      </c>
      <c r="N17" s="162">
        <v>4</v>
      </c>
      <c r="O17" s="165" t="str">
        <f>VLOOKUP(N17,$B$9:$J$13,4,FALSE)</f>
        <v>Julianne Pelletier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3</v>
      </c>
      <c r="M18" s="71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IF(VLOOKUP(D17,$B$9:$D$13,3,FALSE)="","",VLOOKUP((VLOOKUP(D17,$B$9:$D$13,3,FALSE)),[2]Lég!$H$3:$J$30,3,FALSE))</f>
        <v>LA SAMARE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IF(VLOOKUP(N17,$B$9:$D$13,3,FALSE)="","",VLOOKUP((VLOOKUP(N17,$B$9:$D$13,3,FALSE)),[2]Lég!$H$3:$J$30,3,FALSE))</f>
        <v>Du BOSQUET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Kelly-Ann Hua</v>
      </c>
      <c r="F21" s="160"/>
      <c r="G21" s="160"/>
      <c r="H21" s="160"/>
      <c r="I21" s="161"/>
      <c r="J21" s="71" t="str">
        <f>IF(OR(K21="",L21=""),"",IF(K21&gt;L21,"V",IF(K21=L21,"","P")))</f>
        <v>P</v>
      </c>
      <c r="K21" s="72">
        <v>18</v>
      </c>
      <c r="L21" s="72">
        <v>21</v>
      </c>
      <c r="M21" s="71" t="str">
        <f>IF(OR(K21="",L21=""),"",IF(L21&gt;K21,"V",IF(K21=L21,"","P")))</f>
        <v>V</v>
      </c>
      <c r="N21" s="162">
        <v>5</v>
      </c>
      <c r="O21" s="160" t="str">
        <f>VLOOKUP(N21,$B$9:$J$13,4,FALSE)</f>
        <v>Amélia Turgeon</v>
      </c>
      <c r="P21" s="160"/>
      <c r="Q21" s="160"/>
      <c r="R21" s="160"/>
      <c r="S21" s="161"/>
      <c r="U21" s="166">
        <f>IF(OR(K21="",L21=""),"",(COUNTIF(J21:J23,"V")*3)+(COUNTIF(J21:J23,"P")*1)+(COUNTIF(J21:J23,"VS")*1))</f>
        <v>2</v>
      </c>
      <c r="V21" s="166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P</v>
      </c>
      <c r="K22" s="72">
        <v>20</v>
      </c>
      <c r="L22" s="72">
        <v>22</v>
      </c>
      <c r="M22" s="71" t="str">
        <f>IF(OR(K22="",L22=""),"",IF(L22&gt;K22,"V",IF(K22=L22,"","P")))</f>
        <v>V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IF(VLOOKUP(D21,$B$9:$D$13,3,FALSE)="","",VLOOKUP((VLOOKUP(D21,$B$9:$D$13,3,FALSE)),[2]Lég!$H$3:$J$30,3,FALSE))</f>
        <v xml:space="preserve">TANDEM 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IF(VLOOKUP(N21,$B$9:$D$13,3,FALSE)="","",VLOOKUP((VLOOKUP(N21,$B$9:$D$13,3,FALSE)),[2]Lég!$H$3:$J$30,3,FALSE))</f>
        <v xml:space="preserve">TANDEM 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Maria Alejandra Bernal Sandoval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9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Julianne Pelletier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15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IF(VLOOKUP(D25,$B$9:$D$13,3,FALSE)="","",VLOOKUP((VLOOKUP(D25,$B$9:$D$13,3,FALSE)),[2]Lég!$H$3:$J$30,3,FALSE))</f>
        <v>Du BOSQUET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IF(VLOOKUP(N25,$B$9:$D$13,3,FALSE)="","",VLOOKUP((VLOOKUP(N25,$B$9:$D$13,3,FALSE)),[2]Lég!$H$3:$J$30,3,FALSE))</f>
        <v>Du BOSQUET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Abigaël Sirois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7</v>
      </c>
      <c r="M29" s="71" t="str">
        <f>IF(OR(K29="",L29=""),"",IF(L29&gt;K29,"V",IF(K29=L29,"","P")))</f>
        <v>P</v>
      </c>
      <c r="N29" s="162">
        <v>5</v>
      </c>
      <c r="O29" s="160" t="str">
        <f>VLOOKUP(N29,$B$9:$J$13,4,FALSE)</f>
        <v>Amélia Turgeon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6</v>
      </c>
      <c r="M30" s="71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IF(VLOOKUP(D29,$B$9:$D$13,3,FALSE)="","",VLOOKUP((VLOOKUP(D29,$B$9:$D$13,3,FALSE)),[2]Lég!$H$3:$J$30,3,FALSE))</f>
        <v>LA SAMARE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IF(VLOOKUP(N29,$B$9:$D$13,3,FALSE)="","",VLOOKUP((VLOOKUP(N29,$B$9:$D$13,3,FALSE)),[2]Lég!$H$3:$J$30,3,FALSE))</f>
        <v xml:space="preserve">TANDEM 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Maria Alejandra Bernal Sandoval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19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Kelly-Ann Hua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10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IF(VLOOKUP(D33,$B$9:$D$13,3,FALSE)="","",VLOOKUP((VLOOKUP(D33,$B$9:$D$13,3,FALSE)),[2]Lég!$H$3:$J$30,3,FALSE))</f>
        <v>Du BOSQUET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IF(VLOOKUP(N33,$B$9:$D$13,3,FALSE)="","",VLOOKUP((VLOOKUP(N33,$B$9:$D$13,3,FALSE)),[2]Lég!$H$3:$J$30,3,FALSE))</f>
        <v xml:space="preserve">TANDEM 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Julianne Pelletier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10</v>
      </c>
      <c r="L37" s="72">
        <v>21</v>
      </c>
      <c r="M37" s="71" t="str">
        <f>IF(OR(K37="",L37=""),"",IF(L37&gt;K37,"V",IF(K37=L37,"","P")))</f>
        <v>V</v>
      </c>
      <c r="N37" s="162">
        <v>5</v>
      </c>
      <c r="O37" s="160" t="str">
        <f>VLOOKUP(N37,$B$9:$J$13,4,FALSE)</f>
        <v>Amélia Turgeon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8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IF(VLOOKUP(D37,$B$9:$D$13,3,FALSE)="","",VLOOKUP((VLOOKUP(D37,$B$9:$D$13,3,FALSE)),[2]Lég!$H$3:$J$30,3,FALSE))</f>
        <v>Du BOSQUET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IF(VLOOKUP(N37,$B$9:$D$13,3,FALSE)="","",VLOOKUP((VLOOKUP(N37,$B$9:$D$13,3,FALSE)),[2]Lég!$H$3:$J$30,3,FALSE))</f>
        <v xml:space="preserve">TANDEM 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Abigaël Sirois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7</v>
      </c>
      <c r="M41" s="71" t="str">
        <f>IF(OR(K41="",L41=""),"",IF(L41&gt;K41,"V",IF(K41=L41,"","P")))</f>
        <v>P</v>
      </c>
      <c r="N41" s="162">
        <v>3</v>
      </c>
      <c r="O41" s="160" t="str">
        <f>VLOOKUP(N41,$B$9:$J$13,4,FALSE)</f>
        <v>Kelly-Ann Hua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V</v>
      </c>
      <c r="K42" s="72">
        <v>21</v>
      </c>
      <c r="L42" s="72">
        <v>8</v>
      </c>
      <c r="M42" s="71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IF(VLOOKUP(D41,$B$9:$D$13,3,FALSE)="","",VLOOKUP((VLOOKUP(D41,$B$9:$D$13,3,FALSE)),[2]Lég!$H$3:$J$30,3,FALSE))</f>
        <v>LA SAMARE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IF(VLOOKUP(N41,$B$9:$D$13,3,FALSE)="","",VLOOKUP((VLOOKUP(N41,$B$9:$D$13,3,FALSE)),[2]Lég!$H$3:$J$30,3,FALSE))</f>
        <v xml:space="preserve">TANDEM 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Maria Alejandra Bernal Sandoval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15</v>
      </c>
      <c r="M45" s="71" t="str">
        <f>IF(OR(K45="",L45=""),"",IF(L45&gt;K45,"V",IF(K45=L45,"","P")))</f>
        <v>P</v>
      </c>
      <c r="N45" s="162">
        <v>5</v>
      </c>
      <c r="O45" s="160" t="str">
        <f>VLOOKUP(N45,$B$9:$J$13,4,FALSE)</f>
        <v>Amélia Turgeon</v>
      </c>
      <c r="P45" s="160"/>
      <c r="Q45" s="160"/>
      <c r="R45" s="160"/>
      <c r="S45" s="161"/>
      <c r="U45" s="166">
        <f>IF(OR(K45="",L45=""),"",(COUNTIF(J45:J47,"V")*3)+(COUNTIF(J45:J47,"P")*1)+(COUNTIF(J45:J47,"VS")*1))</f>
        <v>4</v>
      </c>
      <c r="V45" s="166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P</v>
      </c>
      <c r="K46" s="72">
        <v>13</v>
      </c>
      <c r="L46" s="72">
        <v>21</v>
      </c>
      <c r="M46" s="71" t="str">
        <f>IF(OR(K46="",L46=""),"",IF(L46&gt;K46,"V",IF(K46=L46,"","P")))</f>
        <v>V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IF(VLOOKUP(D45,$B$9:$D$13,3,FALSE)="","",VLOOKUP((VLOOKUP(D45,$B$9:$D$13,3,FALSE)),[2]Lég!$H$3:$J$30,3,FALSE))</f>
        <v>Du BOSQUET</v>
      </c>
      <c r="F47" s="167"/>
      <c r="G47" s="167"/>
      <c r="H47" s="167"/>
      <c r="I47" s="167"/>
      <c r="J47" s="71" t="str">
        <f>IF(OR(K47="",L47=""),"",IF(K47&gt;L47,"VS","PS"))</f>
        <v>PS</v>
      </c>
      <c r="K47" s="72">
        <v>9</v>
      </c>
      <c r="L47" s="72">
        <v>11</v>
      </c>
      <c r="M47" s="71" t="str">
        <f>IF(OR(K47="",L47=""),"",IF(L47&gt;K47,"VS","PS"))</f>
        <v>VS</v>
      </c>
      <c r="N47" s="164"/>
      <c r="O47" s="167" t="str">
        <f>IF(VLOOKUP(N45,$B$9:$D$13,3,FALSE)="","",VLOOKUP((VLOOKUP(N45,$B$9:$D$13,3,FALSE)),[2]Lég!$H$3:$J$30,3,FALSE))</f>
        <v xml:space="preserve">TANDEM 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Kelly-Ann Hua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7</v>
      </c>
      <c r="M49" s="71" t="str">
        <f>IF(OR(K49="",L49=""),"",IF(L49&gt;K49,"V",IF(K49=L49,"","P")))</f>
        <v>P</v>
      </c>
      <c r="N49" s="162">
        <v>4</v>
      </c>
      <c r="O49" s="160" t="str">
        <f>VLOOKUP(N49,$B$9:$J$13,4,FALSE)</f>
        <v>Julianne Pelletier</v>
      </c>
      <c r="P49" s="160"/>
      <c r="Q49" s="160"/>
      <c r="R49" s="160"/>
      <c r="S49" s="161"/>
      <c r="U49" s="166">
        <f>IF(OR(K49="",L49=""),"",(COUNTIF(J49:J51,"V")*3)+(COUNTIF(J49:J51,"P")*1)+(COUNTIF(J49:J51,"VS")*1))</f>
        <v>5</v>
      </c>
      <c r="V49" s="166">
        <f>IF(OR(K49="",L49=""),"",(COUNTIF(M49:M51,"V")*3)+(COUNTIF(M49:M51,"P")*1)+(COUNTIF(M49:M51,"VS")*1))</f>
        <v>4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P</v>
      </c>
      <c r="K50" s="72">
        <v>16</v>
      </c>
      <c r="L50" s="72">
        <v>21</v>
      </c>
      <c r="M50" s="71" t="str">
        <f>IF(OR(K50="",L50=""),"",IF(L50&gt;K50,"V",IF(K50=L50,"","P")))</f>
        <v>V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IF(VLOOKUP(D49,$B$9:$D$13,3,FALSE)="","",VLOOKUP((VLOOKUP(D49,$B$9:$D$13,3,FALSE)),[2]Lég!$H$3:$J$30,3,FALSE))</f>
        <v xml:space="preserve">TANDEM </v>
      </c>
      <c r="F51" s="167"/>
      <c r="G51" s="167"/>
      <c r="H51" s="167"/>
      <c r="I51" s="167"/>
      <c r="J51" s="71" t="str">
        <f>IF(OR(K51="",L51=""),"",IF(K51&gt;L51,"VS","PS"))</f>
        <v>VS</v>
      </c>
      <c r="K51" s="72">
        <v>11</v>
      </c>
      <c r="L51" s="72">
        <v>4</v>
      </c>
      <c r="M51" s="71" t="str">
        <f>IF(OR(K51="",L51=""),"",IF(L51&gt;K51,"VS","PS"))</f>
        <v>PS</v>
      </c>
      <c r="N51" s="164"/>
      <c r="O51" s="167" t="str">
        <f>IF(VLOOKUP(N49,$B$9:$D$13,3,FALSE)="","",VLOOKUP((VLOOKUP(N49,$B$9:$D$13,3,FALSE)),[2]Lég!$H$3:$J$30,3,FALSE))</f>
        <v>Du BOSQUET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Maria Alejandra Bernal Sandoval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14</v>
      </c>
      <c r="L53" s="72">
        <v>21</v>
      </c>
      <c r="M53" s="71" t="str">
        <f>IF(OR(K53="",L53=""),"",IF(L53&gt;K53,"V",IF(K53=L53,"","P")))</f>
        <v>V</v>
      </c>
      <c r="N53" s="162">
        <v>2</v>
      </c>
      <c r="O53" s="160" t="str">
        <f>VLOOKUP(N53,$B$9:$J$13,4,FALSE)</f>
        <v>Abigaël Sirois</v>
      </c>
      <c r="P53" s="160"/>
      <c r="Q53" s="160"/>
      <c r="R53" s="160"/>
      <c r="S53" s="161"/>
      <c r="U53" s="166">
        <f>IF(OR(K53="",L53=""),"",(COUNTIF(J53:J55,"V")*3)+(COUNTIF(J53:J55,"P")*1)+(COUNTIF(J53:J55,"VS")*1))</f>
        <v>2</v>
      </c>
      <c r="V53" s="166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P</v>
      </c>
      <c r="K54" s="72">
        <v>9</v>
      </c>
      <c r="L54" s="72">
        <v>21</v>
      </c>
      <c r="M54" s="71" t="str">
        <f>IF(OR(K54="",L54=""),"",IF(L54&gt;K54,"V",IF(K54=L54,"","P")))</f>
        <v>V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IF(VLOOKUP(D53,$B$9:$D$13,3,FALSE)="","",VLOOKUP((VLOOKUP(D53,$B$9:$D$13,3,FALSE)),[2]Lég!$H$3:$J$30,3,FALSE))</f>
        <v>Du BOSQUET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IF(VLOOKUP(N53,$B$9:$D$13,3,FALSE)="","",VLOOKUP((VLOOKUP(N53,$B$9:$D$13,3,FALSE)),[2]Lég!$H$3:$J$30,3,FALSE))</f>
        <v>LA SAMARE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9:U5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1:U4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3:U3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5:U2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17:U19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2" priority="8">
      <formula>B2=VLOOKUP("X2",$A$9:$J$13,5,FALSE)</formula>
    </cfRule>
  </conditionalFormatting>
  <conditionalFormatting sqref="B5:F6">
    <cfRule type="expression" dxfId="11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" priority="6">
      <formula>B1=VLOOKUP("X4",$A$9:$J$13,5,FALSE)</formula>
    </cfRule>
    <cfRule type="expression" dxfId="9" priority="7">
      <formula>B1=VLOOKUP("X3",$A$9:$J$13,5,FALSE)</formula>
    </cfRule>
    <cfRule type="expression" dxfId="8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" priority="5">
      <formula>B1=VLOOKUP("X5",$A$9:$J$13,5,FALSE)</formula>
    </cfRule>
  </conditionalFormatting>
  <conditionalFormatting sqref="B1:S4">
    <cfRule type="expression" dxfId="6" priority="9">
      <formula>B1=VLOOKUP("X1",$A$9:$J$12,5,FALSE)</formula>
    </cfRule>
  </conditionalFormatting>
  <conditionalFormatting sqref="B4:S7">
    <cfRule type="expression" dxfId="5" priority="2">
      <formula>B4=VLOOKUP("X2",$A$9:$J$13,5,FALSE)</formula>
    </cfRule>
    <cfRule type="expression" dxfId="4" priority="3">
      <formula>B4=VLOOKUP("X3",$A$9:$J$13,5,FALSE)</formula>
    </cfRule>
    <cfRule type="expression" dxfId="3" priority="4">
      <formula>B4=VLOOKUP("X4",$A$9:$J$13,5,FALSE)</formula>
    </cfRule>
  </conditionalFormatting>
  <conditionalFormatting sqref="E8:Q8">
    <cfRule type="expression" dxfId="2" priority="10">
      <formula>E8=VLOOKUP("X2",$A$9:$J$13,5,FALSE)</formula>
    </cfRule>
    <cfRule type="expression" dxfId="1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0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19</vt:i4>
      </vt:variant>
    </vt:vector>
  </HeadingPairs>
  <TitlesOfParts>
    <vt:vector size="26" baseType="lpstr">
      <vt:lpstr>Lég</vt:lpstr>
      <vt:lpstr>D3-1</vt:lpstr>
      <vt:lpstr>D3-2</vt:lpstr>
      <vt:lpstr>D4-1</vt:lpstr>
      <vt:lpstr>D4-2</vt:lpstr>
      <vt:lpstr>D4-3</vt:lpstr>
      <vt:lpstr>D4-4</vt:lpstr>
      <vt:lpstr>'D3-1'!CM</vt:lpstr>
      <vt:lpstr>'D3-2'!CM</vt:lpstr>
      <vt:lpstr>'D4-1'!CM</vt:lpstr>
      <vt:lpstr>'D4-2'!CM</vt:lpstr>
      <vt:lpstr>'D4-3'!CM</vt:lpstr>
      <vt:lpstr>'D4-4'!CM</vt:lpstr>
      <vt:lpstr>'D3-1'!TOURNOI</vt:lpstr>
      <vt:lpstr>'D3-2'!TOURNOI</vt:lpstr>
      <vt:lpstr>'D4-1'!TOURNOI</vt:lpstr>
      <vt:lpstr>'D4-2'!TOURNOI</vt:lpstr>
      <vt:lpstr>'D4-3'!TOURNOI</vt:lpstr>
      <vt:lpstr>'D4-4'!TOURNOI</vt:lpstr>
      <vt:lpstr>'D3-1'!Zone_d_impression</vt:lpstr>
      <vt:lpstr>'D3-2'!Zone_d_impression</vt:lpstr>
      <vt:lpstr>'D4-1'!Zone_d_impression</vt:lpstr>
      <vt:lpstr>'D4-2'!Zone_d_impression</vt:lpstr>
      <vt:lpstr>'D4-3'!Zone_d_impression</vt:lpstr>
      <vt:lpstr>'D4-4'!Zone_d_impression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2024-11-01T15:42:27Z</cp:lastPrinted>
  <dcterms:created xsi:type="dcterms:W3CDTF">2021-11-11T02:01:12Z</dcterms:created>
  <dcterms:modified xsi:type="dcterms:W3CDTF">2024-11-03T14:18:06Z</dcterms:modified>
</cp:coreProperties>
</file>