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8348C5B6-FDCA-4343-835C-E72A3E546604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CF3-1" sheetId="74" r:id="rId2"/>
    <sheet name="CF3-2" sheetId="69" r:id="rId3"/>
    <sheet name="CF4-1" sheetId="68" r:id="rId4"/>
    <sheet name="CF4-2" sheetId="75" r:id="rId5"/>
    <sheet name="CF4-3" sheetId="77" r:id="rId6"/>
  </sheets>
  <externalReferences>
    <externalReference r:id="rId7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>#REF!</definedName>
    <definedName name="BM_2" localSheetId="1">#REF!</definedName>
    <definedName name="BM_2" localSheetId="5">#REF!</definedName>
    <definedName name="BM_2">#REF!</definedName>
    <definedName name="CF_1" localSheetId="1">#REF!</definedName>
    <definedName name="CF_1" localSheetId="5">#REF!</definedName>
    <definedName name="CF_1">#REF!</definedName>
    <definedName name="CF_2" localSheetId="1">#REF!</definedName>
    <definedName name="CF_2" localSheetId="5">#REF!</definedName>
    <definedName name="CF_2">#REF!</definedName>
    <definedName name="CM" localSheetId="1">'CF3-1'!$A$2</definedName>
    <definedName name="CM" localSheetId="2">'CF3-2'!$A$2</definedName>
    <definedName name="CM" localSheetId="3">'CF4-1'!$A$2</definedName>
    <definedName name="CM" localSheetId="4">'CF4-2'!$A$2</definedName>
    <definedName name="CM" localSheetId="5">'CF4-3'!$A$2</definedName>
    <definedName name="CM">#REF!</definedName>
    <definedName name="CM_1" localSheetId="1">#REF!</definedName>
    <definedName name="CM_1" localSheetId="5">#REF!</definedName>
    <definedName name="CM_1">#REF!</definedName>
    <definedName name="CM_2" localSheetId="1">#REF!</definedName>
    <definedName name="CM_2" localSheetId="5">#REF!</definedName>
    <definedName name="CM_2">#REF!</definedName>
    <definedName name="droite" localSheetId="1">'CF3-1'!$O$17:$S$63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>#REF!</definedName>
    <definedName name="gauche" localSheetId="1">'CF3-1'!$E$17:$I$63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>#REF!</definedName>
    <definedName name="JDF" localSheetId="1">#REF!</definedName>
    <definedName name="JDF" localSheetId="5">#REF!</definedName>
    <definedName name="JDF">#REF!</definedName>
    <definedName name="JF_1" localSheetId="1">#REF!</definedName>
    <definedName name="JF_1" localSheetId="5">#REF!</definedName>
    <definedName name="JF_1">#REF!</definedName>
    <definedName name="JF_2" localSheetId="1">#REF!</definedName>
    <definedName name="JF_2" localSheetId="5">#REF!</definedName>
    <definedName name="JF_2">#REF!</definedName>
    <definedName name="JM_1" localSheetId="1">#REF!</definedName>
    <definedName name="JM_1" localSheetId="5">#REF!</definedName>
    <definedName name="JM_1">#REF!</definedName>
    <definedName name="JM_2" localSheetId="1">#REF!</definedName>
    <definedName name="JM_2" localSheetId="5">#REF!</definedName>
    <definedName name="JM_2">#REF!</definedName>
    <definedName name="NOM_BF1" localSheetId="1">#REF!</definedName>
    <definedName name="NOM_BF1" localSheetId="5">#REF!</definedName>
    <definedName name="NOM_BF1">#REF!</definedName>
    <definedName name="NOM_BF2" localSheetId="1">#REF!</definedName>
    <definedName name="NOM_BF2" localSheetId="5">#REF!</definedName>
    <definedName name="NOM_BF2">#REF!</definedName>
    <definedName name="NOM_BM1" localSheetId="1">#REF!</definedName>
    <definedName name="NOM_BM1" localSheetId="5">#REF!</definedName>
    <definedName name="NOM_BM1">#REF!</definedName>
    <definedName name="NOM_BM2" localSheetId="1">#REF!</definedName>
    <definedName name="NOM_BM2" localSheetId="5">#REF!</definedName>
    <definedName name="NOM_BM2">#REF!</definedName>
    <definedName name="NOM_CF1" localSheetId="1">#REF!</definedName>
    <definedName name="NOM_CF1" localSheetId="5">#REF!</definedName>
    <definedName name="NOM_CF1">#REF!</definedName>
    <definedName name="NOM_CF2" localSheetId="1">#REF!</definedName>
    <definedName name="NOM_CF2" localSheetId="5">#REF!</definedName>
    <definedName name="NOM_CF2">#REF!</definedName>
    <definedName name="NOM_CM1" localSheetId="1">#REF!</definedName>
    <definedName name="NOM_CM1" localSheetId="5">#REF!</definedName>
    <definedName name="NOM_CM1">#REF!</definedName>
    <definedName name="NOM_CM2" localSheetId="1">#REF!</definedName>
    <definedName name="NOM_CM2" localSheetId="5">#REF!</definedName>
    <definedName name="NOM_CM2">#REF!</definedName>
    <definedName name="NOM_JF1" localSheetId="1">#REF!</definedName>
    <definedName name="NOM_JF1" localSheetId="5">#REF!</definedName>
    <definedName name="NOM_JF1">#REF!</definedName>
    <definedName name="NOM_JF2" localSheetId="1">#REF!</definedName>
    <definedName name="NOM_JF2" localSheetId="5">#REF!</definedName>
    <definedName name="NOM_JF2">#REF!</definedName>
    <definedName name="NOM_JM1" localSheetId="1">#REF!</definedName>
    <definedName name="NOM_JM1" localSheetId="5">#REF!</definedName>
    <definedName name="NOM_JM1">#REF!</definedName>
    <definedName name="NOM_JM2" localSheetId="1">#REF!</definedName>
    <definedName name="NOM_JM2" localSheetId="5">#REF!</definedName>
    <definedName name="NOM_JM2">#REF!</definedName>
    <definedName name="titre" localSheetId="1">'CF3-1'!$A$9:$S$14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>#REF!</definedName>
    <definedName name="TOURNOI" localSheetId="1">'CF3-1'!$A$2</definedName>
    <definedName name="TOURNOI" localSheetId="2">'CF3-2'!$A$2</definedName>
    <definedName name="TOURNOI" localSheetId="3">'CF4-1'!$A$2</definedName>
    <definedName name="TOURNOI" localSheetId="4">'CF4-2'!$A$2</definedName>
    <definedName name="TOURNOI" localSheetId="5">'CF4-3'!$A$2</definedName>
    <definedName name="TOURNOI">#REF!</definedName>
    <definedName name="_xlnm.Print_Area" localSheetId="1">'CF3-1'!$B$1:$T$63</definedName>
    <definedName name="_xlnm.Print_Area" localSheetId="2">'CF3-2'!$B$1:$T$55</definedName>
    <definedName name="_xlnm.Print_Area" localSheetId="3">'CF4-1'!$B$1:$T$55</definedName>
    <definedName name="_xlnm.Print_Area" localSheetId="4">'CF4-2'!$B$1:$T$55</definedName>
    <definedName name="_xlnm.Print_Area" localSheetId="5">'CF4-3'!$B$1:$T$47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77" l="1"/>
  <c r="M46" i="77"/>
  <c r="J46" i="77"/>
  <c r="E46" i="77"/>
  <c r="O45" i="77"/>
  <c r="M45" i="77"/>
  <c r="J45" i="77"/>
  <c r="E45" i="77"/>
  <c r="V44" i="77"/>
  <c r="U44" i="77"/>
  <c r="O44" i="77"/>
  <c r="M44" i="77"/>
  <c r="J44" i="77"/>
  <c r="E44" i="77"/>
  <c r="O42" i="77"/>
  <c r="M42" i="77"/>
  <c r="J42" i="77"/>
  <c r="E42" i="77"/>
  <c r="O41" i="77"/>
  <c r="M41" i="77"/>
  <c r="J41" i="77"/>
  <c r="E41" i="77"/>
  <c r="V40" i="77"/>
  <c r="U40" i="77"/>
  <c r="O40" i="77"/>
  <c r="M40" i="77"/>
  <c r="J40" i="77"/>
  <c r="E40" i="77"/>
  <c r="O37" i="77"/>
  <c r="M37" i="77"/>
  <c r="J37" i="77"/>
  <c r="E37" i="77"/>
  <c r="O36" i="77"/>
  <c r="M36" i="77"/>
  <c r="J36" i="77"/>
  <c r="E36" i="77"/>
  <c r="V35" i="77"/>
  <c r="U35" i="77"/>
  <c r="O35" i="77"/>
  <c r="M35" i="77"/>
  <c r="J35" i="77"/>
  <c r="E35" i="77"/>
  <c r="O33" i="77"/>
  <c r="M33" i="77"/>
  <c r="J33" i="77"/>
  <c r="E33" i="77"/>
  <c r="O32" i="77"/>
  <c r="M32" i="77"/>
  <c r="J32" i="77"/>
  <c r="E32" i="77"/>
  <c r="V31" i="77"/>
  <c r="U31" i="77"/>
  <c r="O31" i="77"/>
  <c r="M31" i="77"/>
  <c r="J31" i="77"/>
  <c r="E31" i="77"/>
  <c r="O29" i="77"/>
  <c r="M29" i="77"/>
  <c r="J29" i="77"/>
  <c r="E29" i="77"/>
  <c r="O28" i="77"/>
  <c r="M28" i="77"/>
  <c r="J28" i="77"/>
  <c r="E28" i="77"/>
  <c r="V27" i="77"/>
  <c r="U27" i="77"/>
  <c r="O27" i="77"/>
  <c r="M27" i="77"/>
  <c r="J27" i="77"/>
  <c r="E27" i="77"/>
  <c r="O25" i="77"/>
  <c r="M25" i="77"/>
  <c r="J25" i="77"/>
  <c r="E25" i="77"/>
  <c r="O24" i="77"/>
  <c r="M24" i="77"/>
  <c r="J24" i="77"/>
  <c r="E24" i="77"/>
  <c r="V23" i="77"/>
  <c r="U23" i="77"/>
  <c r="O23" i="77"/>
  <c r="M23" i="77"/>
  <c r="J23" i="77"/>
  <c r="E23" i="77"/>
  <c r="O21" i="77"/>
  <c r="M21" i="77"/>
  <c r="J21" i="77"/>
  <c r="E21" i="77"/>
  <c r="O20" i="77"/>
  <c r="M20" i="77"/>
  <c r="J20" i="77"/>
  <c r="E20" i="77"/>
  <c r="V19" i="77"/>
  <c r="U19" i="77"/>
  <c r="O19" i="77"/>
  <c r="M19" i="77"/>
  <c r="J19" i="77"/>
  <c r="E19" i="77"/>
  <c r="O17" i="77"/>
  <c r="M17" i="77"/>
  <c r="J17" i="77"/>
  <c r="E17" i="77"/>
  <c r="O16" i="77"/>
  <c r="M16" i="77"/>
  <c r="J16" i="77"/>
  <c r="E16" i="77"/>
  <c r="V15" i="77"/>
  <c r="U15" i="77"/>
  <c r="O15" i="77"/>
  <c r="M15" i="77"/>
  <c r="J15" i="77"/>
  <c r="E15" i="77"/>
  <c r="S12" i="77"/>
  <c r="S11" i="77"/>
  <c r="S10" i="77"/>
  <c r="S9" i="77"/>
  <c r="B2" i="77"/>
  <c r="A12" i="77" s="1"/>
  <c r="O55" i="75"/>
  <c r="M55" i="75"/>
  <c r="J55" i="75"/>
  <c r="E55" i="75"/>
  <c r="O54" i="75"/>
  <c r="M54" i="75"/>
  <c r="J54" i="75"/>
  <c r="E54" i="75"/>
  <c r="V53" i="75"/>
  <c r="U53" i="75"/>
  <c r="O53" i="75"/>
  <c r="M53" i="75"/>
  <c r="J53" i="75"/>
  <c r="E53" i="75"/>
  <c r="O51" i="75"/>
  <c r="M51" i="75"/>
  <c r="J51" i="75"/>
  <c r="E51" i="75"/>
  <c r="O50" i="75"/>
  <c r="M50" i="75"/>
  <c r="J50" i="75"/>
  <c r="E50" i="75"/>
  <c r="V49" i="75"/>
  <c r="U49" i="75"/>
  <c r="O49" i="75"/>
  <c r="M49" i="75"/>
  <c r="J49" i="75"/>
  <c r="E49" i="75"/>
  <c r="O47" i="75"/>
  <c r="M47" i="75"/>
  <c r="J47" i="75"/>
  <c r="E47" i="75"/>
  <c r="O46" i="75"/>
  <c r="M46" i="75"/>
  <c r="J46" i="75"/>
  <c r="E46" i="75"/>
  <c r="V45" i="75"/>
  <c r="U45" i="75"/>
  <c r="O45" i="75"/>
  <c r="M45" i="75"/>
  <c r="J45" i="75"/>
  <c r="E45" i="75"/>
  <c r="O43" i="75"/>
  <c r="M43" i="75"/>
  <c r="J43" i="75"/>
  <c r="E43" i="75"/>
  <c r="O42" i="75"/>
  <c r="M42" i="75"/>
  <c r="J42" i="75"/>
  <c r="E42" i="75"/>
  <c r="V41" i="75"/>
  <c r="U41" i="75"/>
  <c r="O41" i="75"/>
  <c r="M41" i="75"/>
  <c r="J41" i="75"/>
  <c r="E41" i="75"/>
  <c r="O39" i="75"/>
  <c r="M39" i="75"/>
  <c r="J39" i="75"/>
  <c r="E39" i="75"/>
  <c r="O38" i="75"/>
  <c r="M38" i="75"/>
  <c r="J38" i="75"/>
  <c r="E38" i="75"/>
  <c r="V37" i="75"/>
  <c r="U37" i="75"/>
  <c r="O37" i="75"/>
  <c r="M37" i="75"/>
  <c r="J37" i="75"/>
  <c r="E37" i="75"/>
  <c r="O35" i="75"/>
  <c r="M35" i="75"/>
  <c r="J35" i="75"/>
  <c r="E35" i="75"/>
  <c r="O34" i="75"/>
  <c r="M34" i="75"/>
  <c r="J34" i="75"/>
  <c r="E34" i="75"/>
  <c r="V33" i="75"/>
  <c r="U33" i="75"/>
  <c r="O33" i="75"/>
  <c r="M33" i="75"/>
  <c r="J33" i="75"/>
  <c r="E33" i="75"/>
  <c r="O31" i="75"/>
  <c r="M31" i="75"/>
  <c r="J31" i="75"/>
  <c r="E31" i="75"/>
  <c r="O30" i="75"/>
  <c r="M30" i="75"/>
  <c r="J30" i="75"/>
  <c r="E30" i="75"/>
  <c r="V29" i="75"/>
  <c r="U29" i="75"/>
  <c r="O29" i="75"/>
  <c r="M29" i="75"/>
  <c r="J29" i="75"/>
  <c r="E29" i="75"/>
  <c r="O27" i="75"/>
  <c r="M27" i="75"/>
  <c r="J27" i="75"/>
  <c r="E27" i="75"/>
  <c r="O26" i="75"/>
  <c r="M26" i="75"/>
  <c r="J26" i="75"/>
  <c r="E26" i="75"/>
  <c r="V25" i="75"/>
  <c r="U25" i="75"/>
  <c r="O25" i="75"/>
  <c r="M25" i="75"/>
  <c r="J25" i="75"/>
  <c r="E25" i="75"/>
  <c r="O23" i="75"/>
  <c r="M23" i="75"/>
  <c r="J23" i="75"/>
  <c r="E23" i="75"/>
  <c r="O22" i="75"/>
  <c r="M22" i="75"/>
  <c r="J22" i="75"/>
  <c r="E22" i="75"/>
  <c r="V21" i="75"/>
  <c r="U21" i="75"/>
  <c r="O21" i="75"/>
  <c r="M21" i="75"/>
  <c r="J21" i="75"/>
  <c r="E21" i="75"/>
  <c r="O19" i="75"/>
  <c r="M19" i="75"/>
  <c r="J19" i="75"/>
  <c r="E19" i="75"/>
  <c r="O18" i="75"/>
  <c r="M18" i="75"/>
  <c r="J18" i="75"/>
  <c r="E18" i="75"/>
  <c r="V17" i="75"/>
  <c r="U17" i="75"/>
  <c r="O17" i="75"/>
  <c r="M17" i="75"/>
  <c r="J17" i="75"/>
  <c r="E17" i="75"/>
  <c r="S13" i="75"/>
  <c r="S12" i="75"/>
  <c r="A12" i="75"/>
  <c r="S11" i="75"/>
  <c r="S10" i="75"/>
  <c r="S9" i="75"/>
  <c r="B2" i="75"/>
  <c r="A11" i="75" s="1"/>
  <c r="O63" i="74"/>
  <c r="M63" i="74"/>
  <c r="J63" i="74"/>
  <c r="E63" i="74"/>
  <c r="O62" i="74"/>
  <c r="M62" i="74"/>
  <c r="J62" i="74"/>
  <c r="E62" i="74"/>
  <c r="V61" i="74"/>
  <c r="U61" i="74"/>
  <c r="O61" i="74"/>
  <c r="M61" i="74"/>
  <c r="J61" i="74"/>
  <c r="E61" i="74"/>
  <c r="O59" i="74"/>
  <c r="M59" i="74"/>
  <c r="J59" i="74"/>
  <c r="E59" i="74"/>
  <c r="O58" i="74"/>
  <c r="M58" i="74"/>
  <c r="J58" i="74"/>
  <c r="E58" i="74"/>
  <c r="V57" i="74"/>
  <c r="U57" i="74"/>
  <c r="O57" i="74"/>
  <c r="M57" i="74"/>
  <c r="J57" i="74"/>
  <c r="E57" i="74"/>
  <c r="O55" i="74"/>
  <c r="M55" i="74"/>
  <c r="J55" i="74"/>
  <c r="E55" i="74"/>
  <c r="O54" i="74"/>
  <c r="M54" i="74"/>
  <c r="J54" i="74"/>
  <c r="E54" i="74"/>
  <c r="V53" i="74"/>
  <c r="U53" i="74"/>
  <c r="O53" i="74"/>
  <c r="M53" i="74"/>
  <c r="J53" i="74"/>
  <c r="E53" i="74"/>
  <c r="O51" i="74"/>
  <c r="M51" i="74"/>
  <c r="J51" i="74"/>
  <c r="E51" i="74"/>
  <c r="O50" i="74"/>
  <c r="M50" i="74"/>
  <c r="J50" i="74"/>
  <c r="E50" i="74"/>
  <c r="V49" i="74"/>
  <c r="U49" i="74"/>
  <c r="O49" i="74"/>
  <c r="M49" i="74"/>
  <c r="J49" i="74"/>
  <c r="E49" i="74"/>
  <c r="O47" i="74"/>
  <c r="M47" i="74"/>
  <c r="J47" i="74"/>
  <c r="E47" i="74"/>
  <c r="O46" i="74"/>
  <c r="M46" i="74"/>
  <c r="J46" i="74"/>
  <c r="E46" i="74"/>
  <c r="V45" i="74"/>
  <c r="U45" i="74"/>
  <c r="O45" i="74"/>
  <c r="M45" i="74"/>
  <c r="J45" i="74"/>
  <c r="E45" i="74"/>
  <c r="O43" i="74"/>
  <c r="M43" i="74"/>
  <c r="J43" i="74"/>
  <c r="E43" i="74"/>
  <c r="O42" i="74"/>
  <c r="M42" i="74"/>
  <c r="J42" i="74"/>
  <c r="E42" i="74"/>
  <c r="V41" i="74"/>
  <c r="U41" i="74"/>
  <c r="O41" i="74"/>
  <c r="M41" i="74"/>
  <c r="J41" i="74"/>
  <c r="E41" i="74"/>
  <c r="O39" i="74"/>
  <c r="M39" i="74"/>
  <c r="J39" i="74"/>
  <c r="E39" i="74"/>
  <c r="O38" i="74"/>
  <c r="M38" i="74"/>
  <c r="J38" i="74"/>
  <c r="E38" i="74"/>
  <c r="V37" i="74"/>
  <c r="U37" i="74"/>
  <c r="O37" i="74"/>
  <c r="M37" i="74"/>
  <c r="J37" i="74"/>
  <c r="E37" i="74"/>
  <c r="O35" i="74"/>
  <c r="M35" i="74"/>
  <c r="J35" i="74"/>
  <c r="E35" i="74"/>
  <c r="O34" i="74"/>
  <c r="M34" i="74"/>
  <c r="J34" i="74"/>
  <c r="E34" i="74"/>
  <c r="V33" i="74"/>
  <c r="U33" i="74"/>
  <c r="O33" i="74"/>
  <c r="M33" i="74"/>
  <c r="J33" i="74"/>
  <c r="E33" i="74"/>
  <c r="O31" i="74"/>
  <c r="M31" i="74"/>
  <c r="J31" i="74"/>
  <c r="E31" i="74"/>
  <c r="O30" i="74"/>
  <c r="M30" i="74"/>
  <c r="J30" i="74"/>
  <c r="E30" i="74"/>
  <c r="V29" i="74"/>
  <c r="U29" i="74"/>
  <c r="O29" i="74"/>
  <c r="M29" i="74"/>
  <c r="J29" i="74"/>
  <c r="E29" i="74"/>
  <c r="O27" i="74"/>
  <c r="M27" i="74"/>
  <c r="J27" i="74"/>
  <c r="E27" i="74"/>
  <c r="O26" i="74"/>
  <c r="M26" i="74"/>
  <c r="J26" i="74"/>
  <c r="E26" i="74"/>
  <c r="V25" i="74"/>
  <c r="U25" i="74"/>
  <c r="O25" i="74"/>
  <c r="M25" i="74"/>
  <c r="J25" i="74"/>
  <c r="E25" i="74"/>
  <c r="O23" i="74"/>
  <c r="M23" i="74"/>
  <c r="J23" i="74"/>
  <c r="E23" i="74"/>
  <c r="O22" i="74"/>
  <c r="M22" i="74"/>
  <c r="J22" i="74"/>
  <c r="E22" i="74"/>
  <c r="V21" i="74"/>
  <c r="U21" i="74"/>
  <c r="O21" i="74"/>
  <c r="M21" i="74"/>
  <c r="J21" i="74"/>
  <c r="E21" i="74"/>
  <c r="O19" i="74"/>
  <c r="M19" i="74"/>
  <c r="J19" i="74"/>
  <c r="E19" i="74"/>
  <c r="O18" i="74"/>
  <c r="M18" i="74"/>
  <c r="J18" i="74"/>
  <c r="E18" i="74"/>
  <c r="V17" i="74"/>
  <c r="U17" i="74"/>
  <c r="O17" i="74"/>
  <c r="M17" i="74"/>
  <c r="J17" i="74"/>
  <c r="E17" i="74"/>
  <c r="S14" i="74"/>
  <c r="S13" i="74"/>
  <c r="S12" i="74"/>
  <c r="S11" i="74"/>
  <c r="S10" i="74"/>
  <c r="S9" i="74"/>
  <c r="B2" i="74"/>
  <c r="A13" i="74" s="1"/>
  <c r="A10" i="77" l="1"/>
  <c r="A11" i="77"/>
  <c r="A9" i="77"/>
  <c r="A11" i="74"/>
  <c r="A12" i="74"/>
  <c r="A9" i="75"/>
  <c r="A13" i="75"/>
  <c r="A10" i="75"/>
  <c r="A9" i="74"/>
  <c r="A10" i="74"/>
  <c r="A14" i="74"/>
  <c r="O55" i="69" l="1"/>
  <c r="M55" i="69"/>
  <c r="J55" i="69"/>
  <c r="E55" i="69"/>
  <c r="O54" i="69"/>
  <c r="M54" i="69"/>
  <c r="J54" i="69"/>
  <c r="E54" i="69"/>
  <c r="O53" i="69"/>
  <c r="M53" i="69"/>
  <c r="J53" i="69"/>
  <c r="E53" i="69"/>
  <c r="O51" i="69"/>
  <c r="M51" i="69"/>
  <c r="J51" i="69"/>
  <c r="E51" i="69"/>
  <c r="O50" i="69"/>
  <c r="M50" i="69"/>
  <c r="J50" i="69"/>
  <c r="U49" i="69" s="1"/>
  <c r="E50" i="69"/>
  <c r="O49" i="69"/>
  <c r="M49" i="69"/>
  <c r="J49" i="69"/>
  <c r="E49" i="69"/>
  <c r="O47" i="69"/>
  <c r="M47" i="69"/>
  <c r="J47" i="69"/>
  <c r="E47" i="69"/>
  <c r="O46" i="69"/>
  <c r="M46" i="69"/>
  <c r="J46" i="69"/>
  <c r="E46" i="69"/>
  <c r="U45" i="69"/>
  <c r="O45" i="69"/>
  <c r="M45" i="69"/>
  <c r="V45" i="69" s="1"/>
  <c r="J45" i="69"/>
  <c r="E45" i="69"/>
  <c r="O43" i="69"/>
  <c r="M43" i="69"/>
  <c r="J43" i="69"/>
  <c r="E43" i="69"/>
  <c r="O42" i="69"/>
  <c r="M42" i="69"/>
  <c r="J42" i="69"/>
  <c r="E42" i="69"/>
  <c r="O41" i="69"/>
  <c r="M41" i="69"/>
  <c r="J41" i="69"/>
  <c r="U41" i="69" s="1"/>
  <c r="E41" i="69"/>
  <c r="O39" i="69"/>
  <c r="M39" i="69"/>
  <c r="J39" i="69"/>
  <c r="E39" i="69"/>
  <c r="O38" i="69"/>
  <c r="M38" i="69"/>
  <c r="J38" i="69"/>
  <c r="E38" i="69"/>
  <c r="O37" i="69"/>
  <c r="M37" i="69"/>
  <c r="J37" i="69"/>
  <c r="E37" i="69"/>
  <c r="O35" i="69"/>
  <c r="M35" i="69"/>
  <c r="J35" i="69"/>
  <c r="E35" i="69"/>
  <c r="O34" i="69"/>
  <c r="M34" i="69"/>
  <c r="J34" i="69"/>
  <c r="E34" i="69"/>
  <c r="V33" i="69"/>
  <c r="U33" i="69"/>
  <c r="O33" i="69"/>
  <c r="M33" i="69"/>
  <c r="J33" i="69"/>
  <c r="E33" i="69"/>
  <c r="O31" i="69"/>
  <c r="M31" i="69"/>
  <c r="J31" i="69"/>
  <c r="E31" i="69"/>
  <c r="O30" i="69"/>
  <c r="M30" i="69"/>
  <c r="J30" i="69"/>
  <c r="E30" i="69"/>
  <c r="U29" i="69"/>
  <c r="O29" i="69"/>
  <c r="M29" i="69"/>
  <c r="V29" i="69" s="1"/>
  <c r="J29" i="69"/>
  <c r="E29" i="69"/>
  <c r="O27" i="69"/>
  <c r="M27" i="69"/>
  <c r="J27" i="69"/>
  <c r="E27" i="69"/>
  <c r="O26" i="69"/>
  <c r="M26" i="69"/>
  <c r="J26" i="69"/>
  <c r="E26" i="69"/>
  <c r="O25" i="69"/>
  <c r="M25" i="69"/>
  <c r="J25" i="69"/>
  <c r="U25" i="69" s="1"/>
  <c r="E25" i="69"/>
  <c r="O23" i="69"/>
  <c r="M23" i="69"/>
  <c r="J23" i="69"/>
  <c r="E23" i="69"/>
  <c r="O22" i="69"/>
  <c r="M22" i="69"/>
  <c r="J22" i="69"/>
  <c r="E22" i="69"/>
  <c r="O21" i="69"/>
  <c r="M21" i="69"/>
  <c r="J21" i="69"/>
  <c r="E21" i="69"/>
  <c r="O19" i="69"/>
  <c r="M19" i="69"/>
  <c r="J19" i="69"/>
  <c r="E19" i="69"/>
  <c r="O18" i="69"/>
  <c r="M18" i="69"/>
  <c r="J18" i="69"/>
  <c r="E18" i="69"/>
  <c r="V17" i="69"/>
  <c r="O17" i="69"/>
  <c r="M17" i="69"/>
  <c r="J17" i="69"/>
  <c r="E17" i="69"/>
  <c r="S13" i="69"/>
  <c r="S12" i="69"/>
  <c r="A12" i="69"/>
  <c r="S11" i="69"/>
  <c r="S10" i="69"/>
  <c r="S9" i="69"/>
  <c r="B2" i="69"/>
  <c r="A10" i="69" s="1"/>
  <c r="O55" i="68"/>
  <c r="M55" i="68"/>
  <c r="J55" i="68"/>
  <c r="E55" i="68"/>
  <c r="O54" i="68"/>
  <c r="M54" i="68"/>
  <c r="V53" i="68" s="1"/>
  <c r="J54" i="68"/>
  <c r="E54" i="68"/>
  <c r="U53" i="68"/>
  <c r="O53" i="68"/>
  <c r="M53" i="68"/>
  <c r="J53" i="68"/>
  <c r="E53" i="68"/>
  <c r="O51" i="68"/>
  <c r="M51" i="68"/>
  <c r="J51" i="68"/>
  <c r="E51" i="68"/>
  <c r="O50" i="68"/>
  <c r="M50" i="68"/>
  <c r="J50" i="68"/>
  <c r="E50" i="68"/>
  <c r="O49" i="68"/>
  <c r="M49" i="68"/>
  <c r="J49" i="68"/>
  <c r="U49" i="68" s="1"/>
  <c r="E49" i="68"/>
  <c r="O47" i="68"/>
  <c r="M47" i="68"/>
  <c r="J47" i="68"/>
  <c r="E47" i="68"/>
  <c r="O46" i="68"/>
  <c r="M46" i="68"/>
  <c r="J46" i="68"/>
  <c r="E46" i="68"/>
  <c r="O45" i="68"/>
  <c r="M45" i="68"/>
  <c r="J45" i="68"/>
  <c r="E45" i="68"/>
  <c r="O43" i="68"/>
  <c r="M43" i="68"/>
  <c r="J43" i="68"/>
  <c r="E43" i="68"/>
  <c r="O42" i="68"/>
  <c r="M42" i="68"/>
  <c r="J42" i="68"/>
  <c r="E42" i="68"/>
  <c r="V41" i="68"/>
  <c r="U41" i="68"/>
  <c r="O41" i="68"/>
  <c r="M41" i="68"/>
  <c r="J41" i="68"/>
  <c r="E41" i="68"/>
  <c r="O39" i="68"/>
  <c r="M39" i="68"/>
  <c r="J39" i="68"/>
  <c r="E39" i="68"/>
  <c r="O38" i="68"/>
  <c r="M38" i="68"/>
  <c r="J38" i="68"/>
  <c r="E38" i="68"/>
  <c r="V37" i="68"/>
  <c r="U37" i="68"/>
  <c r="O37" i="68"/>
  <c r="M37" i="68"/>
  <c r="J37" i="68"/>
  <c r="E37" i="68"/>
  <c r="O35" i="68"/>
  <c r="M35" i="68"/>
  <c r="J35" i="68"/>
  <c r="E35" i="68"/>
  <c r="O34" i="68"/>
  <c r="M34" i="68"/>
  <c r="V33" i="68" s="1"/>
  <c r="J34" i="68"/>
  <c r="E34" i="68"/>
  <c r="U33" i="68"/>
  <c r="O33" i="68"/>
  <c r="M33" i="68"/>
  <c r="J33" i="68"/>
  <c r="E33" i="68"/>
  <c r="O31" i="68"/>
  <c r="M31" i="68"/>
  <c r="J31" i="68"/>
  <c r="E31" i="68"/>
  <c r="O30" i="68"/>
  <c r="M30" i="68"/>
  <c r="J30" i="68"/>
  <c r="E30" i="68"/>
  <c r="O29" i="68"/>
  <c r="M29" i="68"/>
  <c r="J29" i="68"/>
  <c r="E29" i="68"/>
  <c r="O27" i="68"/>
  <c r="M27" i="68"/>
  <c r="J27" i="68"/>
  <c r="E27" i="68"/>
  <c r="O26" i="68"/>
  <c r="M26" i="68"/>
  <c r="J26" i="68"/>
  <c r="E26" i="68"/>
  <c r="V25" i="68"/>
  <c r="O25" i="68"/>
  <c r="M25" i="68"/>
  <c r="J25" i="68"/>
  <c r="U25" i="68" s="1"/>
  <c r="E25" i="68"/>
  <c r="O23" i="68"/>
  <c r="M23" i="68"/>
  <c r="J23" i="68"/>
  <c r="E23" i="68"/>
  <c r="O22" i="68"/>
  <c r="M22" i="68"/>
  <c r="J22" i="68"/>
  <c r="E22" i="68"/>
  <c r="V21" i="68"/>
  <c r="U21" i="68"/>
  <c r="O21" i="68"/>
  <c r="M21" i="68"/>
  <c r="J21" i="68"/>
  <c r="E21" i="68"/>
  <c r="O19" i="68"/>
  <c r="M19" i="68"/>
  <c r="J19" i="68"/>
  <c r="E19" i="68"/>
  <c r="O18" i="68"/>
  <c r="M18" i="68"/>
  <c r="J18" i="68"/>
  <c r="E18" i="68"/>
  <c r="U17" i="68"/>
  <c r="O17" i="68"/>
  <c r="M17" i="68"/>
  <c r="J17" i="68"/>
  <c r="E17" i="68"/>
  <c r="S13" i="68"/>
  <c r="S12" i="68"/>
  <c r="A12" i="68"/>
  <c r="S11" i="68"/>
  <c r="S10" i="68"/>
  <c r="S9" i="68"/>
  <c r="B2" i="68"/>
  <c r="A11" i="68" s="1"/>
  <c r="V49" i="68" l="1"/>
  <c r="U45" i="68"/>
  <c r="V45" i="68"/>
  <c r="U29" i="68"/>
  <c r="V29" i="68"/>
  <c r="V17" i="68"/>
  <c r="U53" i="69"/>
  <c r="V53" i="69"/>
  <c r="V49" i="69"/>
  <c r="V41" i="69"/>
  <c r="U37" i="69"/>
  <c r="V37" i="69"/>
  <c r="V25" i="69"/>
  <c r="U21" i="69"/>
  <c r="V21" i="69"/>
  <c r="U17" i="69"/>
  <c r="A13" i="69"/>
  <c r="A11" i="69"/>
  <c r="A9" i="69"/>
  <c r="A9" i="68"/>
  <c r="A13" i="68"/>
  <c r="A10" i="68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V10" i="5"/>
  <c r="U12" i="5"/>
  <c r="R29" i="5"/>
  <c r="M28" i="5"/>
  <c r="X14" i="5"/>
  <c r="X23" i="5"/>
  <c r="Q13" i="5"/>
  <c r="W12" i="5"/>
  <c r="R25" i="5"/>
  <c r="R24" i="5"/>
  <c r="N6" i="5"/>
  <c r="M17" i="5"/>
  <c r="Z8" i="5"/>
  <c r="Q14" i="5"/>
  <c r="W5" i="5"/>
  <c r="X15" i="5"/>
  <c r="U7" i="5"/>
  <c r="X28" i="5"/>
  <c r="R17" i="5"/>
  <c r="R10" i="5"/>
  <c r="P6" i="5"/>
  <c r="Y20" i="5"/>
  <c r="O30" i="5"/>
  <c r="W18" i="5"/>
  <c r="N12" i="5"/>
  <c r="Y13" i="5"/>
  <c r="P20" i="5"/>
  <c r="P24" i="5"/>
  <c r="X7" i="5"/>
  <c r="Z19" i="5"/>
  <c r="N27" i="5"/>
  <c r="O23" i="5"/>
  <c r="O6" i="5"/>
  <c r="Z7" i="5"/>
  <c r="R7" i="5"/>
  <c r="V6" i="5"/>
  <c r="M7" i="5"/>
  <c r="N10" i="5"/>
  <c r="Q26" i="5"/>
  <c r="Z18" i="5"/>
  <c r="Q28" i="5"/>
  <c r="M29" i="5"/>
  <c r="U28" i="5"/>
  <c r="X12" i="5"/>
  <c r="V4" i="5"/>
  <c r="P29" i="5"/>
  <c r="Z5" i="5"/>
  <c r="Q11" i="5"/>
  <c r="Q6" i="5"/>
  <c r="Z22" i="5"/>
  <c r="P5" i="5"/>
  <c r="Y3" i="5"/>
  <c r="Z23" i="5"/>
  <c r="R40" i="5"/>
  <c r="W11" i="5"/>
  <c r="Y22" i="5"/>
  <c r="Z27" i="5"/>
  <c r="Q16" i="5"/>
  <c r="P26" i="5"/>
  <c r="N23" i="5"/>
  <c r="P21" i="5"/>
  <c r="X16" i="5"/>
  <c r="X21" i="5"/>
  <c r="W29" i="5"/>
  <c r="O3" i="5"/>
  <c r="N11" i="5"/>
  <c r="Z20" i="5"/>
  <c r="O29" i="5"/>
  <c r="U13" i="5"/>
  <c r="V13" i="5"/>
  <c r="Q18" i="5"/>
  <c r="P7" i="5"/>
  <c r="Z13" i="5"/>
  <c r="X19" i="5"/>
  <c r="N3" i="5"/>
  <c r="V21" i="5"/>
  <c r="R41" i="5"/>
  <c r="P13" i="5"/>
  <c r="P41" i="5"/>
  <c r="P37" i="5"/>
  <c r="X30" i="5"/>
  <c r="P4" i="5"/>
  <c r="W24" i="5"/>
  <c r="P18" i="5"/>
  <c r="O22" i="5"/>
  <c r="O11" i="5"/>
  <c r="Q29" i="5"/>
  <c r="N41" i="5"/>
  <c r="R20" i="5"/>
  <c r="M13" i="5"/>
  <c r="M12" i="5"/>
  <c r="Y23" i="5"/>
  <c r="P19" i="5"/>
  <c r="N24" i="5"/>
  <c r="R8" i="5"/>
  <c r="U5" i="5"/>
  <c r="Z25" i="5"/>
  <c r="O21" i="5"/>
  <c r="W6" i="5"/>
  <c r="U17" i="5"/>
  <c r="X29" i="5"/>
  <c r="V8" i="5"/>
  <c r="O25" i="5"/>
  <c r="R13" i="5"/>
  <c r="N4" i="5"/>
  <c r="O27" i="5"/>
  <c r="Z24" i="5"/>
  <c r="Z26" i="5"/>
  <c r="O37" i="5"/>
  <c r="O5" i="5"/>
  <c r="Q36" i="5"/>
  <c r="Y27" i="5"/>
  <c r="R28" i="5"/>
  <c r="N5" i="5"/>
  <c r="Y6" i="5"/>
  <c r="V30" i="5"/>
  <c r="N28" i="5"/>
  <c r="R23" i="5"/>
  <c r="Y8" i="5"/>
  <c r="Y10" i="5"/>
  <c r="V22" i="5"/>
  <c r="N18" i="5"/>
  <c r="Z21" i="5"/>
  <c r="R11" i="5"/>
  <c r="W28" i="5"/>
  <c r="V23" i="5"/>
  <c r="N40" i="5"/>
  <c r="N8" i="5"/>
  <c r="W19" i="5"/>
  <c r="V25" i="5"/>
  <c r="P8" i="5"/>
  <c r="U8" i="5"/>
  <c r="M14" i="5"/>
  <c r="M21" i="5"/>
  <c r="X20" i="5"/>
  <c r="W7" i="5"/>
  <c r="X18" i="5"/>
  <c r="U26" i="5"/>
  <c r="Q8" i="5"/>
  <c r="Q12" i="5"/>
  <c r="R5" i="5"/>
  <c r="N13" i="5"/>
  <c r="V12" i="5"/>
  <c r="M4" i="5"/>
  <c r="Z4" i="5"/>
  <c r="Q10" i="5"/>
  <c r="Y29" i="5"/>
  <c r="U20" i="5"/>
  <c r="P40" i="5"/>
  <c r="M8" i="5"/>
  <c r="X6" i="5"/>
  <c r="W3" i="5"/>
  <c r="W22" i="5"/>
  <c r="M37" i="5"/>
  <c r="Q27" i="5"/>
  <c r="U15" i="5"/>
  <c r="U27" i="5"/>
  <c r="N16" i="5"/>
  <c r="Y5" i="5"/>
  <c r="R12" i="5"/>
  <c r="X24" i="5"/>
  <c r="Q4" i="5"/>
  <c r="N22" i="5"/>
  <c r="R22" i="5"/>
  <c r="M41" i="5"/>
  <c r="P27" i="5"/>
  <c r="O16" i="5"/>
  <c r="Q5" i="5"/>
  <c r="X11" i="5"/>
  <c r="Q40" i="5"/>
  <c r="Q7" i="5"/>
  <c r="Y17" i="5"/>
  <c r="N36" i="5"/>
  <c r="W20" i="5"/>
  <c r="M40" i="5"/>
  <c r="M18" i="5"/>
  <c r="O41" i="5"/>
  <c r="U19" i="5"/>
  <c r="N7" i="5"/>
  <c r="V26" i="5"/>
  <c r="R4" i="5"/>
  <c r="N26" i="5"/>
  <c r="M15" i="5"/>
  <c r="V7" i="5"/>
  <c r="V18" i="5"/>
  <c r="M6" i="5"/>
  <c r="Y11" i="5"/>
  <c r="O8" i="5"/>
  <c r="W15" i="5"/>
  <c r="Q21" i="5"/>
  <c r="P36" i="5"/>
  <c r="Y26" i="5"/>
  <c r="U6" i="5"/>
  <c r="Q22" i="5"/>
  <c r="Q3" i="5"/>
  <c r="Q20" i="5"/>
  <c r="Z30" i="5"/>
  <c r="O20" i="5"/>
  <c r="N37" i="5"/>
  <c r="M22" i="5"/>
  <c r="P12" i="5"/>
  <c r="Y15" i="5"/>
  <c r="M3" i="5"/>
  <c r="Q23" i="5"/>
  <c r="Z14" i="5"/>
  <c r="X10" i="5"/>
  <c r="V27" i="5"/>
  <c r="O14" i="5"/>
  <c r="V28" i="5"/>
  <c r="X27" i="5"/>
  <c r="U16" i="5"/>
  <c r="P11" i="5"/>
  <c r="M36" i="5"/>
  <c r="Q37" i="5"/>
  <c r="W16" i="5"/>
  <c r="V11" i="5"/>
  <c r="Y21" i="5"/>
  <c r="W10" i="5"/>
  <c r="W23" i="5"/>
  <c r="W13" i="5"/>
  <c r="O36" i="5"/>
  <c r="P25" i="5"/>
  <c r="Q19" i="5"/>
  <c r="W8" i="5"/>
  <c r="U11" i="5"/>
  <c r="W30" i="5"/>
  <c r="W27" i="5"/>
  <c r="Z6" i="5"/>
  <c r="R3" i="5"/>
  <c r="O18" i="5"/>
  <c r="W25" i="5"/>
  <c r="U23" i="5"/>
  <c r="U3" i="5"/>
  <c r="R15" i="5"/>
  <c r="P17" i="5"/>
  <c r="Y25" i="5"/>
  <c r="R16" i="5"/>
  <c r="Y14" i="5"/>
  <c r="Z17" i="5"/>
  <c r="W17" i="5"/>
  <c r="V16" i="5"/>
  <c r="U10" i="5"/>
  <c r="U24" i="5"/>
  <c r="V15" i="5"/>
  <c r="N20" i="5"/>
  <c r="Y24" i="5"/>
  <c r="Y7" i="5"/>
  <c r="Z10" i="5"/>
  <c r="Y16" i="5"/>
  <c r="M10" i="5"/>
  <c r="Y28" i="5"/>
  <c r="O40" i="5"/>
  <c r="M27" i="5"/>
  <c r="V29" i="5"/>
  <c r="O15" i="5"/>
  <c r="R14" i="5"/>
  <c r="P23" i="5"/>
  <c r="O26" i="5"/>
  <c r="O19" i="5"/>
  <c r="X4" i="5"/>
  <c r="U30" i="5"/>
  <c r="Y30" i="5"/>
  <c r="Z16" i="5"/>
  <c r="W21" i="5"/>
  <c r="N14" i="5"/>
  <c r="U21" i="5"/>
  <c r="N29" i="5"/>
  <c r="X17" i="5"/>
  <c r="M20" i="5"/>
  <c r="P14" i="5"/>
  <c r="W4" i="5"/>
  <c r="P10" i="5"/>
  <c r="Z12" i="5"/>
  <c r="Q41" i="5"/>
  <c r="U4" i="5"/>
  <c r="X5" i="5"/>
  <c r="Q25" i="5"/>
  <c r="M19" i="5"/>
  <c r="X22" i="5"/>
  <c r="V24" i="5"/>
  <c r="N15" i="5"/>
  <c r="X26" i="5"/>
  <c r="Q17" i="5"/>
  <c r="Q24" i="5"/>
  <c r="Y4" i="5"/>
  <c r="R26" i="5"/>
  <c r="V14" i="5"/>
  <c r="R36" i="5"/>
  <c r="O17" i="5"/>
  <c r="M24" i="5"/>
  <c r="U29" i="5"/>
  <c r="P15" i="5"/>
  <c r="N25" i="5"/>
  <c r="P3" i="5"/>
  <c r="O10" i="5"/>
  <c r="R18" i="5"/>
  <c r="Z28" i="5"/>
  <c r="V3" i="5"/>
  <c r="W26" i="5"/>
  <c r="X13" i="5"/>
  <c r="R27" i="5"/>
  <c r="O24" i="5"/>
  <c r="O4" i="5"/>
  <c r="X3" i="5"/>
  <c r="U25" i="5"/>
  <c r="V20" i="5"/>
  <c r="Z15" i="5"/>
  <c r="P16" i="5"/>
  <c r="V17" i="5"/>
  <c r="O12" i="5"/>
  <c r="O13" i="5"/>
  <c r="N19" i="5"/>
  <c r="O28" i="5"/>
  <c r="U18" i="5"/>
  <c r="Y18" i="5"/>
  <c r="R21" i="5"/>
  <c r="V19" i="5"/>
  <c r="M16" i="5"/>
  <c r="O7" i="5"/>
  <c r="R6" i="5"/>
  <c r="M26" i="5"/>
  <c r="M11" i="5"/>
  <c r="N21" i="5"/>
  <c r="Q15" i="5"/>
  <c r="R19" i="5"/>
  <c r="R37" i="5"/>
  <c r="M5" i="5"/>
  <c r="W14" i="5"/>
  <c r="Y12" i="5"/>
  <c r="U14" i="5"/>
  <c r="M23" i="5"/>
  <c r="Y19" i="5"/>
  <c r="V5" i="5"/>
  <c r="Z3" i="5"/>
  <c r="P22" i="5"/>
  <c r="P28" i="5"/>
  <c r="Q30" i="5"/>
  <c r="U22" i="5"/>
  <c r="Z29" i="5"/>
  <c r="X25" i="5"/>
  <c r="Z11" i="5"/>
  <c r="N17" i="5"/>
  <c r="M25" i="5"/>
  <c r="X8" i="5"/>
  <c r="S14" i="5" l="1"/>
  <c r="T14" i="5" s="1"/>
  <c r="AC12" i="5"/>
  <c r="AI12" i="5" s="1"/>
  <c r="AJ12" i="5" s="1"/>
  <c r="AA12" i="5"/>
  <c r="AB12" i="5" s="1"/>
  <c r="S21" i="5"/>
  <c r="T21" i="5" s="1"/>
  <c r="AE30" i="5"/>
  <c r="AH13" i="5"/>
  <c r="S12" i="5"/>
  <c r="T12" i="5" s="1"/>
  <c r="AF28" i="5"/>
  <c r="AG30" i="5"/>
  <c r="AG14" i="5"/>
  <c r="AG5" i="5"/>
  <c r="R38" i="5"/>
  <c r="AG23" i="5"/>
  <c r="AA14" i="5"/>
  <c r="AB14" i="5" s="1"/>
  <c r="AC14" i="5"/>
  <c r="AI14" i="5" s="1"/>
  <c r="AJ14" i="5" s="1"/>
  <c r="AC22" i="5"/>
  <c r="AI22" i="5" s="1"/>
  <c r="AJ22" i="5" s="1"/>
  <c r="AA22" i="5"/>
  <c r="AB22" i="5" s="1"/>
  <c r="AC28" i="5"/>
  <c r="AI28" i="5" s="1"/>
  <c r="AJ28" i="5" s="1"/>
  <c r="AA28" i="5"/>
  <c r="AB28" i="5" s="1"/>
  <c r="AF13" i="5"/>
  <c r="S16" i="5"/>
  <c r="T16" i="5" s="1"/>
  <c r="AE27" i="5"/>
  <c r="AF27" i="5"/>
  <c r="AF29" i="5"/>
  <c r="AE29" i="5"/>
  <c r="AH4" i="5"/>
  <c r="S23" i="5"/>
  <c r="T23" i="5" s="1"/>
  <c r="N33" i="5"/>
  <c r="S20" i="5"/>
  <c r="T20" i="5" s="1"/>
  <c r="S30" i="5"/>
  <c r="T30" i="5" s="1"/>
  <c r="S6" i="5"/>
  <c r="T6" i="5" s="1"/>
  <c r="AE23" i="5"/>
  <c r="M38" i="5"/>
  <c r="AE13" i="5"/>
  <c r="S26" i="5"/>
  <c r="T26" i="5" s="1"/>
  <c r="AD16" i="5"/>
  <c r="AG28" i="5"/>
  <c r="AH14" i="5"/>
  <c r="R42" i="5"/>
  <c r="AF20" i="5"/>
  <c r="AF16" i="5"/>
  <c r="AD12" i="5"/>
  <c r="AA7" i="5"/>
  <c r="AB7" i="5" s="1"/>
  <c r="AC7" i="5"/>
  <c r="AI7" i="5" s="1"/>
  <c r="AJ7" i="5" s="1"/>
  <c r="AA18" i="5"/>
  <c r="AB18" i="5" s="1"/>
  <c r="AC18" i="5"/>
  <c r="AI18" i="5" s="1"/>
  <c r="AJ18" i="5" s="1"/>
  <c r="AA19" i="5"/>
  <c r="AB19" i="5" s="1"/>
  <c r="AC19" i="5"/>
  <c r="AI19" i="5" s="1"/>
  <c r="AJ19" i="5" s="1"/>
  <c r="AF6" i="5"/>
  <c r="AF5" i="5"/>
  <c r="AE7" i="5"/>
  <c r="O34" i="5"/>
  <c r="AF4" i="5"/>
  <c r="AH7" i="5"/>
  <c r="AC29" i="5"/>
  <c r="AI29" i="5" s="1"/>
  <c r="AJ29" i="5" s="1"/>
  <c r="AA29" i="5"/>
  <c r="AB29" i="5" s="1"/>
  <c r="R33" i="5"/>
  <c r="S10" i="5"/>
  <c r="T10" i="5" s="1"/>
  <c r="AH10" i="5"/>
  <c r="AE22" i="5"/>
  <c r="AE12" i="5"/>
  <c r="P34" i="5"/>
  <c r="AH16" i="5"/>
  <c r="S24" i="5"/>
  <c r="T24" i="5" s="1"/>
  <c r="AD4" i="5"/>
  <c r="AG29" i="5"/>
  <c r="AE19" i="5"/>
  <c r="AH11" i="5"/>
  <c r="S11" i="5"/>
  <c r="T11" i="5" s="1"/>
  <c r="N34" i="5"/>
  <c r="AH19" i="5"/>
  <c r="AD11" i="5"/>
  <c r="AF15" i="5"/>
  <c r="S18" i="5"/>
  <c r="T18" i="5" s="1"/>
  <c r="S17" i="5"/>
  <c r="T17" i="5" s="1"/>
  <c r="AF23" i="5"/>
  <c r="O42" i="5"/>
  <c r="Q38" i="5"/>
  <c r="AE26" i="5"/>
  <c r="AF30" i="5"/>
  <c r="S8" i="5"/>
  <c r="T8" i="5" s="1"/>
  <c r="AF12" i="5"/>
  <c r="AC24" i="5"/>
  <c r="AI24" i="5" s="1"/>
  <c r="AJ24" i="5" s="1"/>
  <c r="AA24" i="5"/>
  <c r="AB24" i="5" s="1"/>
  <c r="AD18" i="5"/>
  <c r="S19" i="5"/>
  <c r="T19" i="5" s="1"/>
  <c r="AG11" i="5"/>
  <c r="AG6" i="5"/>
  <c r="S7" i="5"/>
  <c r="T7" i="5" s="1"/>
  <c r="AH18" i="5"/>
  <c r="AC30" i="5"/>
  <c r="AI30" i="5" s="1"/>
  <c r="AJ30" i="5" s="1"/>
  <c r="AA30" i="5"/>
  <c r="AB30" i="5" s="1"/>
  <c r="AG18" i="5"/>
  <c r="AG17" i="5"/>
  <c r="AE3" i="5"/>
  <c r="AE31" i="5" s="1"/>
  <c r="W31" i="5"/>
  <c r="AC27" i="5"/>
  <c r="AI27" i="5" s="1"/>
  <c r="AJ27" i="5" s="1"/>
  <c r="AA27" i="5"/>
  <c r="AB27" i="5" s="1"/>
  <c r="AA26" i="5"/>
  <c r="AB26" i="5" s="1"/>
  <c r="AC26" i="5"/>
  <c r="AI26" i="5" s="1"/>
  <c r="AJ26" i="5" s="1"/>
  <c r="AH21" i="5"/>
  <c r="Q42" i="5"/>
  <c r="S4" i="5"/>
  <c r="T4" i="5" s="1"/>
  <c r="S5" i="5"/>
  <c r="T5" i="5" s="1"/>
  <c r="M34" i="5"/>
  <c r="S34" i="5" s="1"/>
  <c r="AC6" i="5"/>
  <c r="AI6" i="5" s="1"/>
  <c r="AJ6" i="5" s="1"/>
  <c r="AA6" i="5"/>
  <c r="AB6" i="5" s="1"/>
  <c r="AF8" i="5"/>
  <c r="AD25" i="5"/>
  <c r="AH26" i="5"/>
  <c r="AH23" i="5"/>
  <c r="AD7" i="5"/>
  <c r="AE20" i="5"/>
  <c r="Z31" i="5"/>
  <c r="AH3" i="5"/>
  <c r="AH31" i="5" s="1"/>
  <c r="AF22" i="5"/>
  <c r="AG22" i="5"/>
  <c r="AD14" i="5"/>
  <c r="Q33" i="5"/>
  <c r="AG24" i="5"/>
  <c r="S3" i="5"/>
  <c r="M33" i="5"/>
  <c r="S33" i="5" s="1"/>
  <c r="AF25" i="5"/>
  <c r="AC5" i="5"/>
  <c r="AI5" i="5" s="1"/>
  <c r="AJ5" i="5" s="1"/>
  <c r="AA5" i="5"/>
  <c r="AB5" i="5" s="1"/>
  <c r="AC3" i="5"/>
  <c r="U31" i="5"/>
  <c r="AA3" i="5"/>
  <c r="AA8" i="5"/>
  <c r="AB8" i="5" s="1"/>
  <c r="AC8" i="5"/>
  <c r="AI8" i="5" s="1"/>
  <c r="AJ8" i="5" s="1"/>
  <c r="S13" i="5"/>
  <c r="T13" i="5" s="1"/>
  <c r="AE16" i="5"/>
  <c r="AD29" i="5"/>
  <c r="AG15" i="5"/>
  <c r="AG25" i="5"/>
  <c r="AD5" i="5"/>
  <c r="O38" i="5"/>
  <c r="P38" i="5"/>
  <c r="AA13" i="5"/>
  <c r="AB13" i="5" s="1"/>
  <c r="AC13" i="5"/>
  <c r="AI13" i="5" s="1"/>
  <c r="AJ13" i="5" s="1"/>
  <c r="AA16" i="5"/>
  <c r="AB16" i="5" s="1"/>
  <c r="AC16" i="5"/>
  <c r="AI16" i="5" s="1"/>
  <c r="AJ16" i="5" s="1"/>
  <c r="AG13" i="5"/>
  <c r="M42" i="5"/>
  <c r="Y31" i="5"/>
  <c r="AG3" i="5"/>
  <c r="AG31" i="5" s="1"/>
  <c r="AD21" i="5"/>
  <c r="AE4" i="5"/>
  <c r="AD23" i="5"/>
  <c r="AF24" i="5"/>
  <c r="AE24" i="5"/>
  <c r="R34" i="5"/>
  <c r="AF14" i="5"/>
  <c r="AH20" i="5"/>
  <c r="AA20" i="5"/>
  <c r="AB20" i="5" s="1"/>
  <c r="AC20" i="5"/>
  <c r="AI20" i="5" s="1"/>
  <c r="AJ20" i="5" s="1"/>
  <c r="AE18" i="5"/>
  <c r="AE10" i="5"/>
  <c r="AD10" i="5"/>
  <c r="AD19" i="5"/>
  <c r="AG10" i="5"/>
  <c r="AG12" i="5"/>
  <c r="AH27" i="5"/>
  <c r="AE8" i="5"/>
  <c r="N42" i="5"/>
  <c r="AG8" i="5"/>
  <c r="S27" i="5"/>
  <c r="T27" i="5" s="1"/>
  <c r="Q34" i="5"/>
  <c r="AE14" i="5"/>
  <c r="AE6" i="5"/>
  <c r="AE28" i="5"/>
  <c r="AE17" i="5"/>
  <c r="AH25" i="5"/>
  <c r="AD13" i="5"/>
  <c r="AF18" i="5"/>
  <c r="AE15" i="5"/>
  <c r="AD22" i="5"/>
  <c r="AD15" i="5"/>
  <c r="S28" i="5"/>
  <c r="T28" i="5" s="1"/>
  <c r="AF11" i="5"/>
  <c r="P42" i="5"/>
  <c r="AH22" i="5"/>
  <c r="AA15" i="5"/>
  <c r="AB15" i="5" s="1"/>
  <c r="AC15" i="5"/>
  <c r="AI15" i="5" s="1"/>
  <c r="AJ15" i="5" s="1"/>
  <c r="AF7" i="5"/>
  <c r="S22" i="5"/>
  <c r="T22" i="5" s="1"/>
  <c r="AH17" i="5"/>
  <c r="AC17" i="5"/>
  <c r="AI17" i="5" s="1"/>
  <c r="AJ17" i="5" s="1"/>
  <c r="AA17" i="5"/>
  <c r="AB17" i="5" s="1"/>
  <c r="P33" i="5"/>
  <c r="AH12" i="5"/>
  <c r="AC23" i="5"/>
  <c r="AI23" i="5" s="1"/>
  <c r="AJ23" i="5" s="1"/>
  <c r="AA23" i="5"/>
  <c r="AB23" i="5" s="1"/>
  <c r="S29" i="5"/>
  <c r="T29" i="5" s="1"/>
  <c r="AE11" i="5"/>
  <c r="AH6" i="5"/>
  <c r="AF19" i="5"/>
  <c r="AD20" i="5"/>
  <c r="AH15" i="5"/>
  <c r="AG20" i="5"/>
  <c r="X31" i="5"/>
  <c r="AF3" i="5"/>
  <c r="AF31" i="5" s="1"/>
  <c r="AE25" i="5"/>
  <c r="AH5" i="5"/>
  <c r="S15" i="5"/>
  <c r="T15" i="5" s="1"/>
  <c r="AD27" i="5"/>
  <c r="AG4" i="5"/>
  <c r="AA11" i="5"/>
  <c r="AB11" i="5" s="1"/>
  <c r="AC11" i="5"/>
  <c r="AI11" i="5" s="1"/>
  <c r="AJ11" i="5" s="1"/>
  <c r="AF10" i="5"/>
  <c r="AD28" i="5"/>
  <c r="AD6" i="5"/>
  <c r="AH8" i="5"/>
  <c r="N38" i="5"/>
  <c r="S25" i="5"/>
  <c r="T25" i="5" s="1"/>
  <c r="AA25" i="5"/>
  <c r="AB25" i="5" s="1"/>
  <c r="AC25" i="5"/>
  <c r="AI25" i="5" s="1"/>
  <c r="AJ25" i="5" s="1"/>
  <c r="AD17" i="5"/>
  <c r="AG16" i="5"/>
  <c r="AF21" i="5"/>
  <c r="O33" i="5"/>
  <c r="AG26" i="5"/>
  <c r="AE5" i="5"/>
  <c r="AF17" i="5"/>
  <c r="AD30" i="5"/>
  <c r="AD26" i="5"/>
  <c r="AG21" i="5"/>
  <c r="AF26" i="5"/>
  <c r="AG7" i="5"/>
  <c r="AA4" i="5"/>
  <c r="AB4" i="5" s="1"/>
  <c r="AC4" i="5"/>
  <c r="AI4" i="5" s="1"/>
  <c r="AJ4" i="5" s="1"/>
  <c r="AG19" i="5"/>
  <c r="AE21" i="5"/>
  <c r="AH24" i="5"/>
  <c r="AA10" i="5"/>
  <c r="AB10" i="5" s="1"/>
  <c r="AC10" i="5"/>
  <c r="AI10" i="5" s="1"/>
  <c r="AJ10" i="5" s="1"/>
  <c r="AD8" i="5"/>
  <c r="AH30" i="5"/>
  <c r="AH28" i="5"/>
  <c r="AH29" i="5"/>
  <c r="AG27" i="5"/>
  <c r="V31" i="5"/>
  <c r="AD3" i="5"/>
  <c r="AD31" i="5" s="1"/>
  <c r="AA21" i="5"/>
  <c r="AB21" i="5" s="1"/>
  <c r="AC21" i="5"/>
  <c r="AI21" i="5" s="1"/>
  <c r="AJ21" i="5" s="1"/>
  <c r="AD24" i="5"/>
  <c r="AB9" i="5" l="1"/>
  <c r="AA31" i="5"/>
  <c r="AB3" i="5"/>
  <c r="AI3" i="5"/>
  <c r="AC31" i="5"/>
  <c r="T9" i="5"/>
  <c r="T3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<sst xmlns="http://schemas.openxmlformats.org/spreadsheetml/2006/main" count="316" uniqueCount="185">
  <si>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</si>
  <si>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</si>
  <si>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</si>
  <si>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</si>
  <si>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</si>
  <si>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</si>
  <si>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</si>
  <si>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</si>
  <si>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</si>
  <si>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</si>
  <si>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</si>
  <si>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</si>
  <si>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</si>
  <si>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</si>
  <si>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</si>
  <si>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</si>
  <si>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</si>
  <si>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</si>
  <si>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</si>
  <si>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</si>
  <si>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</si>
  <si>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</si>
  <si>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</si>
  <si>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</si>
  <si>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</si>
  <si>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</si>
  <si>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</si>
  <si>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</si>
  <si>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</si>
  <si>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</si>
  <si>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</si>
  <si>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</si>
  <si>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</si>
  <si>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</si>
  <si>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</si>
  <si>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</si>
  <si>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</si>
  <si>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</si>
  <si>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</si>
  <si>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</si>
  <si>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</si>
  <si>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</si>
  <si>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</si>
  <si>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</si>
  <si>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</si>
  <si>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</si>
  <si>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</si>
  <si>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</si>
  <si>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</si>
  <si>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</si>
  <si>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</si>
  <si>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</si>
  <si>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</si>
  <si>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</si>
  <si>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</si>
  <si>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</si>
  <si>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</si>
  <si>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</si>
  <si>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</si>
  <si>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</si>
  <si>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</si>
  <si>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</si>
  <si>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</si>
  <si>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</si>
  <si>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</si>
  <si>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</si>
  <si>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</si>
  <si>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</si>
  <si>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</si>
  <si>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</si>
  <si>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</si>
  <si>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</si>
  <si>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</si>
  <si>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</si>
  <si>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</si>
  <si>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</si>
  <si>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</si>
  <si>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</si>
  <si>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</si>
  <si>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</si>
  <si>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</si>
  <si>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</si>
  <si>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</si>
  <si>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</si>
  <si>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</si>
  <si>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</si>
  <si>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</si>
  <si>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</si>
  <si>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</si>
  <si>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</si>
  <si>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</si>
  <si>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</si>
  <si>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</si>
  <si>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</si>
  <si>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</si>
  <si>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</si>
  <si>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</si>
  <si>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</si>
  <si>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</si>
  <si>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</si>
  <si>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</si>
  <si>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</si>
  <si>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</si>
  <si>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</si>
  <si>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</si>
  <si>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</si>
  <si>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</si>
  <si>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</si>
  <si>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</si>
  <si>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</si>
  <si>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</si>
  <si>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</si>
  <si>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</si>
  <si>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</si>
  <si>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</si>
  <si>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</si>
  <si>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</si>
  <si>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</si>
  <si>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</si>
  <si>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</si>
  <si>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</si>
  <si>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</si>
  <si>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</si>
  <si>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</si>
  <si>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</si>
  <si>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</si>
  <si>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</si>
  <si>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</si>
  <si>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</si>
  <si>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</si>
  <si>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</si>
  <si>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</si>
  <si>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</si>
  <si>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</si>
  <si>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</si>
  <si>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</si>
  <si>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</si>
  <si>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</si>
  <si>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</si>
  <si>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Cadet D3-1</t>
  </si>
  <si>
    <t>Simple Fém. Cadet D3-2</t>
  </si>
  <si>
    <t xml:space="preserve">      Joueurs ou équipes                D3       Pointage: 51-48-45-42-39</t>
  </si>
  <si>
    <t>12h45</t>
  </si>
  <si>
    <t>supplémentaire de 11 points</t>
  </si>
  <si>
    <t xml:space="preserve">      Joueurs ou équipes                   D3      Pointage: 60-57-54-51-48-45</t>
  </si>
  <si>
    <t>Joueurs ou équipes                      D4         Pointage: 30-29-28-27-26</t>
  </si>
  <si>
    <t>Simple Fém. Cadet D4-1</t>
  </si>
  <si>
    <t>Simple Fém. Cadet D4-2</t>
  </si>
  <si>
    <t>Simple Fém. Cadet D4-3</t>
  </si>
  <si>
    <t>Joueurs ou équipes                      D4         Pointage: 28-27-26-25-24</t>
  </si>
  <si>
    <t>Flora Mélançon-Provencher</t>
  </si>
  <si>
    <t>Mandy Hotte</t>
  </si>
  <si>
    <t>Alexie Bernard</t>
  </si>
  <si>
    <t>Kathleen Mangeot</t>
  </si>
  <si>
    <t>Rebecca Ren</t>
  </si>
  <si>
    <t>Lynn-Lann Deschênes</t>
  </si>
  <si>
    <t>Margot St-Pierre</t>
  </si>
  <si>
    <t>Alessia Maia Vassile</t>
  </si>
  <si>
    <t>Lévania Pinsonneault-Boisvert</t>
  </si>
  <si>
    <t>Mylianne Desmarais</t>
  </si>
  <si>
    <t>Élyane Ruel</t>
  </si>
  <si>
    <t>Elia Robert</t>
  </si>
  <si>
    <t>Maryléa Nadeau</t>
  </si>
  <si>
    <t>Noémie Demers</t>
  </si>
  <si>
    <t>Charlotte Legast</t>
  </si>
  <si>
    <t>Rafaelle Martins Barbas</t>
  </si>
  <si>
    <t>Gabrielle Rodrigue</t>
  </si>
  <si>
    <t>Marianne Beauregard</t>
  </si>
  <si>
    <t>Anaïs Legault</t>
  </si>
  <si>
    <t>Sarah-Maude Leroux</t>
  </si>
  <si>
    <t>Dalia Dutil Elias</t>
  </si>
  <si>
    <t>Marianne Carrier</t>
  </si>
  <si>
    <t>Alice Fiset</t>
  </si>
  <si>
    <t>Léann Richard Mounaqui</t>
  </si>
  <si>
    <t>Terrain # 1</t>
  </si>
  <si>
    <t xml:space="preserve">Terrain # 2 </t>
  </si>
  <si>
    <t xml:space="preserve">Terrain # 3 </t>
  </si>
  <si>
    <t xml:space="preserve">Terrain # 4 </t>
  </si>
  <si>
    <t>Annabelle Cordeau</t>
  </si>
  <si>
    <t>3e</t>
  </si>
  <si>
    <t>4e</t>
  </si>
  <si>
    <t>1er</t>
  </si>
  <si>
    <t>2e</t>
  </si>
  <si>
    <t xml:space="preserve">Terrain # 5 </t>
  </si>
  <si>
    <t>Joueurs ou équipes                      D4             Pointage: 26-25-24-23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</si>
</sst>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2" fillId="0" borderId="12" xfId="1" applyFont="1" applyBorder="1"/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12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La Ruche</v>
          </cell>
          <cell r="J17" t="str">
            <v>LA RUCHE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90" t="s">
        <v>9</v>
      </c>
      <c r="J1" s="90"/>
      <c r="K1" s="90"/>
      <c r="L1" s="90"/>
      <c r="M1" s="91" t="s">
        <v>10</v>
      </c>
      <c r="N1" s="91"/>
      <c r="O1" s="91"/>
      <c r="P1" s="91"/>
      <c r="Q1" s="91"/>
      <c r="R1" s="91"/>
      <c r="S1" s="91"/>
      <c r="T1" s="91"/>
      <c r="U1" s="92" t="s">
        <v>11</v>
      </c>
      <c r="V1" s="93"/>
      <c r="W1" s="93"/>
      <c r="X1" s="93"/>
      <c r="Y1" s="93"/>
      <c r="Z1" s="93"/>
      <c r="AA1" s="93"/>
      <c r="AB1" s="93"/>
      <c r="AC1" s="94" t="s">
        <v>12</v>
      </c>
      <c r="AD1" s="95"/>
      <c r="AE1" s="95"/>
      <c r="AF1" s="95"/>
      <c r="AG1" s="95"/>
      <c r="AH1" s="95"/>
      <c r="AI1" s="95"/>
      <c r="AJ1" s="95"/>
    </row>
    <row r="2" spans="2:36" x14ac:dyDescent="0.25">
      <c r="B2" s="9" t="s">
        <v>13</v>
      </c>
      <c r="C2" s="89" t="s">
        <v>14</v>
      </c>
      <c r="D2" s="89"/>
      <c r="E2" s="89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89" t="s">
        <v>24</v>
      </c>
      <c r="D3" s="89"/>
      <c r="E3" s="89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89" t="s">
        <v>28</v>
      </c>
      <c r="D4" s="89"/>
      <c r="E4" s="89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89" t="s">
        <v>32</v>
      </c>
      <c r="D5" s="89"/>
      <c r="E5" s="89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89" t="s">
        <v>36</v>
      </c>
      <c r="D6" s="89"/>
      <c r="E6" s="89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89" t="s">
        <v>41</v>
      </c>
      <c r="D7" s="89"/>
      <c r="E7" s="89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89" t="s">
        <v>46</v>
      </c>
      <c r="D8" s="89"/>
      <c r="E8" s="89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89" t="s">
        <v>51</v>
      </c>
      <c r="D9" s="89"/>
      <c r="E9" s="89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89" t="s">
        <v>54</v>
      </c>
      <c r="D10" s="89"/>
      <c r="E10" s="89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89" t="s">
        <v>59</v>
      </c>
      <c r="D11" s="89"/>
      <c r="E11" s="89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89" t="s">
        <v>64</v>
      </c>
      <c r="D12" s="89"/>
      <c r="E12" s="89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89" t="s">
        <v>68</v>
      </c>
      <c r="D13" s="89"/>
      <c r="E13" s="89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6" t="s">
        <v>73</v>
      </c>
      <c r="D14" s="96"/>
      <c r="E14" s="96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89" t="s">
        <v>78</v>
      </c>
      <c r="D15" s="89"/>
      <c r="E15" s="89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8"/>
      <c r="D16" s="98"/>
      <c r="E16" s="98"/>
      <c r="F16" s="98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8" t="s">
        <v>85</v>
      </c>
      <c r="D17" s="98"/>
      <c r="E17" s="98"/>
      <c r="F17" s="98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98" t="s">
        <v>90</v>
      </c>
      <c r="D18" s="98"/>
      <c r="E18" s="98"/>
      <c r="F18" s="98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9"/>
      <c r="D19" s="99"/>
      <c r="E19" s="99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9"/>
      <c r="D24" s="99"/>
      <c r="E24" s="99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9"/>
      <c r="D26" s="99"/>
      <c r="E26" s="99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9"/>
      <c r="D27" s="99"/>
      <c r="E27" s="99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9"/>
      <c r="D29" s="99"/>
      <c r="E29" s="99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9"/>
      <c r="D30" s="99"/>
      <c r="E30" s="99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0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0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0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0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0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0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7"/>
      <c r="J63" s="97"/>
      <c r="K63" s="97"/>
      <c r="L63" s="97"/>
    </row>
    <row r="64" spans="8:12" x14ac:dyDescent="0.2">
      <c r="H64" s="5"/>
      <c r="I64" s="97"/>
      <c r="J64" s="97"/>
      <c r="K64" s="97"/>
      <c r="L64" s="97"/>
    </row>
    <row r="65" spans="8:12" x14ac:dyDescent="0.2">
      <c r="H65" s="5"/>
      <c r="I65" s="97"/>
      <c r="J65" s="97"/>
      <c r="K65" s="97"/>
      <c r="L65" s="97"/>
    </row>
    <row r="66" spans="8:12" x14ac:dyDescent="0.2">
      <c r="H66" s="5"/>
      <c r="I66" s="97"/>
      <c r="J66" s="97"/>
      <c r="K66" s="97"/>
      <c r="L66" s="97"/>
    </row>
    <row r="67" spans="8:12" x14ac:dyDescent="0.2">
      <c r="H67" s="5"/>
      <c r="I67" s="97"/>
      <c r="J67" s="97"/>
      <c r="K67" s="97"/>
      <c r="L67" s="97"/>
    </row>
    <row r="68" spans="8:12" ht="26.25" x14ac:dyDescent="0.4">
      <c r="H68" s="37"/>
      <c r="I68" s="90" t="s">
        <v>9</v>
      </c>
      <c r="J68" s="90"/>
      <c r="K68" s="90"/>
      <c r="L68" s="90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11" priority="6">
      <formula>$G3="x"</formula>
    </cfRule>
  </conditionalFormatting>
  <conditionalFormatting sqref="J48">
    <cfRule type="expression" dxfId="110" priority="3">
      <formula>$G48="x"</formula>
    </cfRule>
  </conditionalFormatting>
  <conditionalFormatting sqref="M3:T30">
    <cfRule type="expression" dxfId="109" priority="9" stopIfTrue="1">
      <formula>$L3=1</formula>
    </cfRule>
  </conditionalFormatting>
  <conditionalFormatting sqref="P48">
    <cfRule type="expression" dxfId="108" priority="1">
      <formula>$G48="x"</formula>
    </cfRule>
    <cfRule type="expression" dxfId="107" priority="2" stopIfTrue="1">
      <formula>$L48=1</formula>
    </cfRule>
  </conditionalFormatting>
  <conditionalFormatting sqref="S48">
    <cfRule type="expression" dxfId="106" priority="4">
      <formula>$G48="x"</formula>
    </cfRule>
    <cfRule type="expression" dxfId="105" priority="5" stopIfTrue="1">
      <formula>$L48=1</formula>
    </cfRule>
  </conditionalFormatting>
  <conditionalFormatting sqref="U3:AA30">
    <cfRule type="expression" dxfId="104" priority="8">
      <formula>$G3="X"</formula>
    </cfRule>
  </conditionalFormatting>
  <conditionalFormatting sqref="AC3:AI30">
    <cfRule type="expression" dxfId="103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CF63-A0D1-4A09-AB69-7652069352C2}">
  <sheetPr>
    <pageSetUpPr fitToPage="1"/>
  </sheetPr>
  <dimension ref="A1:AG80"/>
  <sheetViews>
    <sheetView tabSelected="1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139</v>
      </c>
      <c r="E2" s="128"/>
      <c r="F2" s="128"/>
      <c r="G2" s="128"/>
      <c r="H2" s="128"/>
      <c r="I2" s="129"/>
      <c r="J2" s="47"/>
      <c r="K2" s="127" t="s">
        <v>142</v>
      </c>
      <c r="L2" s="128"/>
      <c r="M2" s="129"/>
      <c r="N2" s="2"/>
      <c r="O2" s="150" t="s">
        <v>128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129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107</v>
      </c>
      <c r="C5" s="128"/>
      <c r="D5" s="128"/>
      <c r="E5" s="128"/>
      <c r="F5" s="129"/>
      <c r="G5" s="49"/>
      <c r="H5" s="127"/>
      <c r="I5" s="129"/>
      <c r="J5" s="50"/>
      <c r="K5" s="133" t="s">
        <v>174</v>
      </c>
      <c r="L5" s="134"/>
      <c r="M5" s="134"/>
      <c r="N5" s="135"/>
      <c r="O5" s="139" t="s">
        <v>143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130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5" t="s">
        <v>144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20" t="s">
        <v>178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/>
      <c r="S9" s="63" t="str">
        <f>IF(R9="","",RANK(R9,$R$9:$R$14,0))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21" t="s">
        <v>150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/>
      <c r="S10" s="63" t="str">
        <f t="shared" ref="S10:S14" si="0">IF(R10="","",RANK(R10,$R$9:$R$14,0))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106</v>
      </c>
      <c r="E11" s="123" t="s">
        <v>151</v>
      </c>
      <c r="F11" s="123"/>
      <c r="G11" s="123"/>
      <c r="H11" s="123"/>
      <c r="I11" s="123"/>
      <c r="J11" s="123"/>
      <c r="K11" s="61"/>
      <c r="L11" s="121"/>
      <c r="M11" s="121"/>
      <c r="N11" s="121"/>
      <c r="O11" s="121"/>
      <c r="P11" s="121"/>
      <c r="Q11" s="12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93</v>
      </c>
      <c r="E12" s="120" t="s">
        <v>152</v>
      </c>
      <c r="F12" s="120"/>
      <c r="G12" s="120"/>
      <c r="H12" s="120"/>
      <c r="I12" s="120"/>
      <c r="J12" s="120"/>
      <c r="K12" s="61"/>
      <c r="L12" s="121"/>
      <c r="M12" s="121"/>
      <c r="N12" s="121"/>
      <c r="O12" s="121"/>
      <c r="P12" s="121"/>
      <c r="Q12" s="121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0</v>
      </c>
      <c r="E13" s="121" t="s">
        <v>154</v>
      </c>
      <c r="F13" s="121"/>
      <c r="G13" s="121"/>
      <c r="H13" s="121"/>
      <c r="I13" s="121"/>
      <c r="J13" s="121"/>
      <c r="K13" s="61"/>
      <c r="L13" s="121"/>
      <c r="M13" s="121"/>
      <c r="N13" s="121"/>
      <c r="O13" s="121"/>
      <c r="P13" s="121"/>
      <c r="Q13" s="122"/>
      <c r="R13" s="65"/>
      <c r="S13" s="63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118</v>
      </c>
      <c r="E14" s="123" t="s">
        <v>158</v>
      </c>
      <c r="F14" s="123"/>
      <c r="G14" s="123"/>
      <c r="H14" s="123"/>
      <c r="I14" s="123"/>
      <c r="J14" s="123"/>
      <c r="K14" s="67"/>
      <c r="L14" s="124"/>
      <c r="M14" s="124"/>
      <c r="N14" s="124"/>
      <c r="O14" s="124"/>
      <c r="P14" s="124"/>
      <c r="Q14" s="125"/>
      <c r="R14" s="68"/>
      <c r="S14" s="69" t="str">
        <f t="shared" si="0"/>
        <v/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87"/>
      <c r="E16" s="117"/>
      <c r="F16" s="117"/>
      <c r="G16" s="117"/>
      <c r="H16" s="117"/>
      <c r="I16" s="117"/>
      <c r="J16" s="117"/>
      <c r="K16" s="118" t="s">
        <v>133</v>
      </c>
      <c r="L16" s="11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19">
        <v>2</v>
      </c>
      <c r="E17" s="102" t="str">
        <f>VLOOKUP(D17,$B$9:$J$14,4,FALSE)</f>
        <v>Flora Mélançon-Provencher</v>
      </c>
      <c r="F17" s="102"/>
      <c r="G17" s="102"/>
      <c r="H17" s="102"/>
      <c r="I17" s="103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11">
        <v>4</v>
      </c>
      <c r="O17" s="102" t="str">
        <f>VLOOKUP(N17,$B$9:$J$14,4,FALSE)</f>
        <v>Alexie Bernard</v>
      </c>
      <c r="P17" s="102"/>
      <c r="Q17" s="102"/>
      <c r="R17" s="102"/>
      <c r="S17" s="103"/>
      <c r="U17" s="101" t="str">
        <f>IF(OR(K17="",L17=""),"",(COUNTIF(J17:J19,"V")*3)+(COUNTIF(J17:J19,"P")*1)+(COUNTIF(J17:J19,"VS")*1))</f>
        <v/>
      </c>
      <c r="V17" s="101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19"/>
      <c r="E18" s="102" t="str">
        <f>IF(VLOOKUP(D17,$B$9:$Q$14,11,FALSE)="","",VLOOKUP(D17,$B$9:$Q$14,11,FALSE))</f>
        <v/>
      </c>
      <c r="F18" s="102"/>
      <c r="G18" s="102"/>
      <c r="H18" s="102"/>
      <c r="I18" s="103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12"/>
      <c r="O18" s="102" t="str">
        <f>IF(VLOOKUP(N17,$B$9:$Q$14,11,FALSE)="","",VLOOKUP(N17,$B$9:$Q$14,11,FALSE))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9"/>
      <c r="E19" s="104" t="str">
        <f>IF(VLOOKUP(D17,$B$9:$D$14,3,FALSE)="","",VLOOKUP((VLOOKUP(D17,$B$9:$D$14,3,FALSE)),[1]Lég!$H$3:$J$30,3,FALSE))</f>
        <v>MONTCALM</v>
      </c>
      <c r="F19" s="105"/>
      <c r="G19" s="105"/>
      <c r="H19" s="105"/>
      <c r="I19" s="10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04" t="str">
        <f>IF(VLOOKUP(N17,$B$9:$D$14,3,FALSE)="","",VLOOKUP((VLOOKUP(N17,$B$9:$D$14,3,FALSE)),[1]Lég!$H$3:$J$30,3,FALSE))</f>
        <v>MT NOTRE-DAME</v>
      </c>
      <c r="P19" s="105"/>
      <c r="Q19" s="105"/>
      <c r="R19" s="105"/>
      <c r="S19" s="10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5</v>
      </c>
      <c r="E21" s="102" t="str">
        <f>VLOOKUP(D21,$B$9:$J$14,4,FALSE)</f>
        <v>Rebecca Ren</v>
      </c>
      <c r="F21" s="102"/>
      <c r="G21" s="102"/>
      <c r="H21" s="102"/>
      <c r="I21" s="103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11">
        <v>6</v>
      </c>
      <c r="O21" s="102" t="str">
        <f>VLOOKUP(N21,$B$9:$J$14,4,FALSE)</f>
        <v>Lévania Pinsonneault-Boisvert</v>
      </c>
      <c r="P21" s="102"/>
      <c r="Q21" s="102"/>
      <c r="R21" s="102"/>
      <c r="S21" s="103"/>
      <c r="U21" s="101" t="str">
        <f>IF(OR(K21="",L21=""),"",(COUNTIF(J21:J23,"V")*3)+(COUNTIF(J21:J23,"P")*1)+(COUNTIF(J21:J23,"VS")*1))</f>
        <v/>
      </c>
      <c r="V21" s="101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IF(VLOOKUP(D21,$B$9:$Q$14,11,FALSE)="","",VLOOKUP(D21,$B$9:$Q$14,11,FALSE))</f>
        <v/>
      </c>
      <c r="F22" s="102"/>
      <c r="G22" s="102"/>
      <c r="H22" s="102"/>
      <c r="I22" s="103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12"/>
      <c r="O22" s="102" t="str">
        <f>IF(VLOOKUP(N21,$B$9:$Q$14,11,FALSE)="","",VLOOKUP(N21,$B$9:$Q$14,11,FALSE))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04" t="str">
        <f>IF(VLOOKUP(D21,$B$9:$D$14,3,FALSE)="","",VLOOKUP((VLOOKUP(D21,$B$9:$D$14,3,FALSE)),[1]Lég!$H$3:$J$30,3,FALSE))</f>
        <v>SÉM. SHERBROOKE</v>
      </c>
      <c r="F23" s="105"/>
      <c r="G23" s="105"/>
      <c r="H23" s="105"/>
      <c r="I23" s="10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04" t="str">
        <f>IF(VLOOKUP(N21,$B$9:$D$14,3,FALSE)="","",VLOOKUP((VLOOKUP(N21,$B$9:$D$14,3,FALSE)),[1]Lég!$H$3:$J$30,3,FALSE))</f>
        <v>MONTCALM</v>
      </c>
      <c r="P23" s="105"/>
      <c r="Q23" s="105"/>
      <c r="R23" s="105"/>
      <c r="S23" s="10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7"/>
      <c r="C25" s="3"/>
      <c r="D25" s="108">
        <v>1</v>
      </c>
      <c r="E25" s="102" t="str">
        <f>VLOOKUP(D25,$B$9:$J$14,4,FALSE)</f>
        <v>Annabelle Cordeau</v>
      </c>
      <c r="F25" s="102"/>
      <c r="G25" s="102"/>
      <c r="H25" s="102"/>
      <c r="I25" s="103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11">
        <v>3</v>
      </c>
      <c r="O25" s="102" t="str">
        <f>VLOOKUP(N25,$B$9:$J$14,4,FALSE)</f>
        <v>Mandy Hotte</v>
      </c>
      <c r="P25" s="102"/>
      <c r="Q25" s="102"/>
      <c r="R25" s="102"/>
      <c r="S25" s="103"/>
      <c r="U25" s="101" t="str">
        <f>IF(OR(K25="",L25=""),"",(COUNTIF(J25:J27,"V")*3)+(COUNTIF(J25:J27,"P")*1)+(COUNTIF(J25:J27,"VS")*1))</f>
        <v/>
      </c>
      <c r="V25" s="101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7"/>
      <c r="C26" s="3"/>
      <c r="D26" s="109"/>
      <c r="E26" s="102" t="str">
        <f>IF(VLOOKUP(D25,$B$9:$Q$14,11,FALSE)="","",VLOOKUP(D25,$B$9:$Q$14,11,FALSE))</f>
        <v/>
      </c>
      <c r="F26" s="102"/>
      <c r="G26" s="102"/>
      <c r="H26" s="102"/>
      <c r="I26" s="103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12"/>
      <c r="O26" s="102" t="str">
        <f>IF(VLOOKUP(N25,$B$9:$Q$14,11,FALSE)="","",VLOOKUP(N25,$B$9:$Q$14,11,FALSE))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7"/>
      <c r="C27" s="3"/>
      <c r="D27" s="110"/>
      <c r="E27" s="104" t="str">
        <f>IF(VLOOKUP(D25,$B$9:$D$14,3,FALSE)="","",VLOOKUP((VLOOKUP(D25,$B$9:$D$14,3,FALSE)),[1]Lég!$H$3:$J$30,3,FALSE))</f>
        <v>LE SALÉSIEN</v>
      </c>
      <c r="F27" s="105"/>
      <c r="G27" s="105"/>
      <c r="H27" s="105"/>
      <c r="I27" s="10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04" t="str">
        <f>IF(VLOOKUP(N25,$B$9:$D$14,3,FALSE)="","",VLOOKUP((VLOOKUP(N25,$B$9:$D$14,3,FALSE)),[1]Lég!$H$3:$J$30,3,FALSE))</f>
        <v>LA FRONTALIÈRE</v>
      </c>
      <c r="P27" s="105"/>
      <c r="Q27" s="105"/>
      <c r="R27" s="105"/>
      <c r="S27" s="10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7"/>
      <c r="C29" s="3"/>
      <c r="D29" s="108">
        <v>2</v>
      </c>
      <c r="E29" s="102" t="str">
        <f>VLOOKUP(D29,$B$9:$J$14,4,FALSE)</f>
        <v>Flora Mélançon-Provencher</v>
      </c>
      <c r="F29" s="102"/>
      <c r="G29" s="102"/>
      <c r="H29" s="102"/>
      <c r="I29" s="103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11">
        <v>6</v>
      </c>
      <c r="O29" s="102" t="str">
        <f>VLOOKUP(N29,$B$9:$J$14,4,FALSE)</f>
        <v>Lévania Pinsonneault-Boisvert</v>
      </c>
      <c r="P29" s="102"/>
      <c r="Q29" s="102"/>
      <c r="R29" s="102"/>
      <c r="S29" s="103"/>
      <c r="U29" s="101" t="str">
        <f>IF(OR(K29="",L29=""),"",(COUNTIF(J29:J31,"V")*3)+(COUNTIF(J29:J31,"P")*1)+(COUNTIF(J29:J31,"VS")*1))</f>
        <v/>
      </c>
      <c r="V29" s="101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7"/>
      <c r="C30" s="3"/>
      <c r="D30" s="109"/>
      <c r="E30" s="102" t="str">
        <f>IF(VLOOKUP(D29,$B$9:$Q$14,11,FALSE)="","",VLOOKUP(D29,$B$9:$Q$14,11,FALSE))</f>
        <v/>
      </c>
      <c r="F30" s="102"/>
      <c r="G30" s="102"/>
      <c r="H30" s="102"/>
      <c r="I30" s="103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12"/>
      <c r="O30" s="102" t="str">
        <f>IF(VLOOKUP(N29,$B$9:$Q$14,11,FALSE)="","",VLOOKUP(N29,$B$9:$Q$14,11,FALSE))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7"/>
      <c r="C31" s="3"/>
      <c r="D31" s="110"/>
      <c r="E31" s="104" t="str">
        <f>IF(VLOOKUP(D29,$B$9:$D$14,3,FALSE)="","",VLOOKUP((VLOOKUP(D29,$B$9:$D$14,3,FALSE)),[1]Lég!$H$3:$J$30,3,FALSE))</f>
        <v>MONTCALM</v>
      </c>
      <c r="F31" s="105"/>
      <c r="G31" s="105"/>
      <c r="H31" s="105"/>
      <c r="I31" s="10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04" t="str">
        <f>IF(VLOOKUP(N29,$B$9:$D$14,3,FALSE)="","",VLOOKUP((VLOOKUP(N29,$B$9:$D$14,3,FALSE)),[1]Lég!$H$3:$J$30,3,FALSE))</f>
        <v>MONTCALM</v>
      </c>
      <c r="P31" s="105"/>
      <c r="Q31" s="105"/>
      <c r="R31" s="105"/>
      <c r="S31" s="10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7"/>
      <c r="C33" s="3"/>
      <c r="D33" s="108">
        <v>1</v>
      </c>
      <c r="E33" s="102" t="str">
        <f>VLOOKUP(D33,$B$9:$J$14,4,FALSE)</f>
        <v>Annabelle Cordeau</v>
      </c>
      <c r="F33" s="102"/>
      <c r="G33" s="102"/>
      <c r="H33" s="102"/>
      <c r="I33" s="103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11">
        <v>4</v>
      </c>
      <c r="O33" s="102" t="str">
        <f>VLOOKUP(N33,$B$9:$J$14,4,FALSE)</f>
        <v>Alexie Bernard</v>
      </c>
      <c r="P33" s="102"/>
      <c r="Q33" s="102"/>
      <c r="R33" s="102"/>
      <c r="S33" s="103"/>
      <c r="U33" s="101" t="str">
        <f>IF(OR(K33="",L33=""),"",(COUNTIF(J33:J35,"V")*3)+(COUNTIF(J33:J35,"P")*1)+(COUNTIF(J33:J35,"VS")*1))</f>
        <v/>
      </c>
      <c r="V33" s="101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7"/>
      <c r="C34" s="3"/>
      <c r="D34" s="109"/>
      <c r="E34" s="102" t="str">
        <f>IF(VLOOKUP(D33,$B$9:$Q$14,11,FALSE)="","",VLOOKUP(D33,$B$9:$Q$14,11,FALSE))</f>
        <v/>
      </c>
      <c r="F34" s="102"/>
      <c r="G34" s="102"/>
      <c r="H34" s="102"/>
      <c r="I34" s="103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12"/>
      <c r="O34" s="102" t="str">
        <f>IF(VLOOKUP(N33,$B$9:$Q$14,11,FALSE)="","",VLOOKUP(N33,$B$9:$Q$14,11,FALSE))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7"/>
      <c r="C35" s="3"/>
      <c r="D35" s="110"/>
      <c r="E35" s="104" t="str">
        <f>IF(VLOOKUP(D33,$B$9:$D$14,3,FALSE)="","",VLOOKUP((VLOOKUP(D33,$B$9:$D$14,3,FALSE)),[1]Lég!$H$3:$J$30,3,FALSE))</f>
        <v>LE SALÉSIEN</v>
      </c>
      <c r="F35" s="105"/>
      <c r="G35" s="105"/>
      <c r="H35" s="105"/>
      <c r="I35" s="10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04" t="str">
        <f>IF(VLOOKUP(N33,$B$9:$D$14,3,FALSE)="","",VLOOKUP((VLOOKUP(N33,$B$9:$D$14,3,FALSE)),[1]Lég!$H$3:$J$30,3,FALSE))</f>
        <v>MT NOTRE-DAME</v>
      </c>
      <c r="P35" s="105"/>
      <c r="Q35" s="105"/>
      <c r="R35" s="105"/>
      <c r="S35" s="10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7"/>
      <c r="C37" s="3"/>
      <c r="D37" s="108">
        <v>3</v>
      </c>
      <c r="E37" s="102" t="str">
        <f>VLOOKUP(D37,$B$9:$J$14,4,FALSE)</f>
        <v>Mandy Hotte</v>
      </c>
      <c r="F37" s="102"/>
      <c r="G37" s="102"/>
      <c r="H37" s="102"/>
      <c r="I37" s="103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11">
        <v>5</v>
      </c>
      <c r="O37" s="102" t="str">
        <f>VLOOKUP(N37,$B$9:$J$14,4,FALSE)</f>
        <v>Rebecca Ren</v>
      </c>
      <c r="P37" s="102"/>
      <c r="Q37" s="102"/>
      <c r="R37" s="102"/>
      <c r="S37" s="103"/>
      <c r="U37" s="101" t="str">
        <f>IF(OR(K37="",L37=""),"",(COUNTIF(J37:J39,"V")*3)+(COUNTIF(J37:J39,"P")*1)+(COUNTIF(J37:J39,"VS")*1))</f>
        <v/>
      </c>
      <c r="V37" s="101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7"/>
      <c r="C38" s="3"/>
      <c r="D38" s="109"/>
      <c r="E38" s="102" t="str">
        <f>IF(VLOOKUP(D37,$B$9:$Q$14,11,FALSE)="","",VLOOKUP(D37,$B$9:$Q$14,11,FALSE))</f>
        <v/>
      </c>
      <c r="F38" s="102"/>
      <c r="G38" s="102"/>
      <c r="H38" s="102"/>
      <c r="I38" s="103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12"/>
      <c r="O38" s="102" t="str">
        <f>IF(VLOOKUP(N37,$B$9:$Q$14,11,FALSE)="","",VLOOKUP(N37,$B$9:$Q$14,11,FALSE))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7"/>
      <c r="C39" s="3"/>
      <c r="D39" s="110"/>
      <c r="E39" s="104" t="str">
        <f>IF(VLOOKUP(D37,$B$9:$D$14,3,FALSE)="","",VLOOKUP((VLOOKUP(D37,$B$9:$D$14,3,FALSE)),[1]Lég!$H$3:$J$30,3,FALSE))</f>
        <v>LA FRONTALIÈRE</v>
      </c>
      <c r="F39" s="105"/>
      <c r="G39" s="105"/>
      <c r="H39" s="105"/>
      <c r="I39" s="10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04" t="str">
        <f>IF(VLOOKUP(N37,$B$9:$D$14,3,FALSE)="","",VLOOKUP((VLOOKUP(N37,$B$9:$D$14,3,FALSE)),[1]Lég!$H$3:$J$30,3,FALSE))</f>
        <v>SÉM. SHERBROOKE</v>
      </c>
      <c r="P39" s="105"/>
      <c r="Q39" s="105"/>
      <c r="R39" s="105"/>
      <c r="S39" s="10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7"/>
      <c r="C41" s="3"/>
      <c r="D41" s="108">
        <v>4</v>
      </c>
      <c r="E41" s="102" t="str">
        <f>VLOOKUP(D41,$B$9:$J$14,4,FALSE)</f>
        <v>Alexie Bernard</v>
      </c>
      <c r="F41" s="102"/>
      <c r="G41" s="102"/>
      <c r="H41" s="102"/>
      <c r="I41" s="103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11">
        <v>6</v>
      </c>
      <c r="O41" s="102" t="str">
        <f>VLOOKUP(N41,$B$9:$J$14,4,FALSE)</f>
        <v>Lévania Pinsonneault-Boisvert</v>
      </c>
      <c r="P41" s="102"/>
      <c r="Q41" s="102"/>
      <c r="R41" s="102"/>
      <c r="S41" s="103"/>
      <c r="U41" s="101" t="str">
        <f>IF(OR(K41="",L41=""),"",(COUNTIF(J41:J43,"V")*3)+(COUNTIF(J41:J43,"P")*1)+(COUNTIF(J41:J43,"VS")*1))</f>
        <v/>
      </c>
      <c r="V41" s="101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07"/>
      <c r="C42" s="3"/>
      <c r="D42" s="109"/>
      <c r="E42" s="102" t="str">
        <f>IF(VLOOKUP(D41,$B$9:$Q$14,11,FALSE)="","",VLOOKUP(D41,$B$9:$Q$14,11,FALSE))</f>
        <v/>
      </c>
      <c r="F42" s="102"/>
      <c r="G42" s="102"/>
      <c r="H42" s="102"/>
      <c r="I42" s="103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12"/>
      <c r="O42" s="102" t="str">
        <f>IF(VLOOKUP(N41,$B$9:$Q$14,11,FALSE)="","",VLOOKUP(N41,$B$9:$Q$14,11,FALSE))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07"/>
      <c r="C43" s="3"/>
      <c r="D43" s="110"/>
      <c r="E43" s="104" t="str">
        <f>IF(VLOOKUP(D41,$B$9:$D$14,3,FALSE)="","",VLOOKUP((VLOOKUP(D41,$B$9:$D$14,3,FALSE)),[1]Lég!$H$3:$J$30,3,FALSE))</f>
        <v>MT NOTRE-DAME</v>
      </c>
      <c r="F43" s="105"/>
      <c r="G43" s="105"/>
      <c r="H43" s="105"/>
      <c r="I43" s="10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04" t="str">
        <f>IF(VLOOKUP(N41,$B$9:$D$14,3,FALSE)="","",VLOOKUP((VLOOKUP(N41,$B$9:$D$14,3,FALSE)),[1]Lég!$H$3:$J$30,3,FALSE))</f>
        <v>MONTCALM</v>
      </c>
      <c r="P43" s="105"/>
      <c r="Q43" s="105"/>
      <c r="R43" s="105"/>
      <c r="S43" s="10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7"/>
      <c r="C45" s="3"/>
      <c r="D45" s="108">
        <v>2</v>
      </c>
      <c r="E45" s="102" t="str">
        <f>VLOOKUP(D45,$B$9:$J$14,4,FALSE)</f>
        <v>Flora Mélançon-Provencher</v>
      </c>
      <c r="F45" s="102"/>
      <c r="G45" s="102"/>
      <c r="H45" s="102"/>
      <c r="I45" s="103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11">
        <v>3</v>
      </c>
      <c r="O45" s="102" t="str">
        <f>VLOOKUP(N45,$B$9:$J$14,4,FALSE)</f>
        <v>Mandy Hotte</v>
      </c>
      <c r="P45" s="102"/>
      <c r="Q45" s="102"/>
      <c r="R45" s="102"/>
      <c r="S45" s="103"/>
      <c r="U45" s="101" t="str">
        <f>IF(OR(K45="",L45=""),"",(COUNTIF(J45:J47,"V")*3)+(COUNTIF(J45:J47,"P")*1)+(COUNTIF(J45:J47,"VS")*1))</f>
        <v/>
      </c>
      <c r="V45" s="101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07"/>
      <c r="C46" s="3"/>
      <c r="D46" s="109"/>
      <c r="E46" s="102" t="str">
        <f>IF(VLOOKUP(D45,$B$9:$Q$14,11,FALSE)="","",VLOOKUP(D45,$B$9:$Q$14,11,FALSE))</f>
        <v/>
      </c>
      <c r="F46" s="102"/>
      <c r="G46" s="102"/>
      <c r="H46" s="102"/>
      <c r="I46" s="103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12"/>
      <c r="O46" s="102" t="str">
        <f>IF(VLOOKUP(N45,$B$9:$Q$14,11,FALSE)="","",VLOOKUP(N45,$B$9:$Q$14,11,FALSE))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07"/>
      <c r="C47" s="3"/>
      <c r="D47" s="110"/>
      <c r="E47" s="104" t="str">
        <f>IF(VLOOKUP(D45,$B$9:$D$14,3,FALSE)="","",VLOOKUP((VLOOKUP(D45,$B$9:$D$14,3,FALSE)),[1]Lég!$H$3:$J$30,3,FALSE))</f>
        <v>MONTCALM</v>
      </c>
      <c r="F47" s="105"/>
      <c r="G47" s="105"/>
      <c r="H47" s="105"/>
      <c r="I47" s="10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04" t="str">
        <f>IF(VLOOKUP(N45,$B$9:$D$14,3,FALSE)="","",VLOOKUP((VLOOKUP(N45,$B$9:$D$14,3,FALSE)),[1]Lég!$H$3:$J$30,3,FALSE))</f>
        <v>LA FRONTALIÈRE</v>
      </c>
      <c r="P47" s="105"/>
      <c r="Q47" s="105"/>
      <c r="R47" s="105"/>
      <c r="S47" s="10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7"/>
      <c r="C49" s="3"/>
      <c r="D49" s="108">
        <v>1</v>
      </c>
      <c r="E49" s="102" t="str">
        <f>VLOOKUP(D49,$B$9:$J$14,4,FALSE)</f>
        <v>Annabelle Cordeau</v>
      </c>
      <c r="F49" s="102"/>
      <c r="G49" s="102"/>
      <c r="H49" s="102"/>
      <c r="I49" s="103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11">
        <v>5</v>
      </c>
      <c r="O49" s="102" t="str">
        <f>VLOOKUP(N49,$B$9:$J$14,4,FALSE)</f>
        <v>Rebecca Ren</v>
      </c>
      <c r="P49" s="102"/>
      <c r="Q49" s="102"/>
      <c r="R49" s="102"/>
      <c r="S49" s="103"/>
      <c r="U49" s="101" t="str">
        <f>IF(OR(K49="",L49=""),"",(COUNTIF(J49:J51,"V")*3)+(COUNTIF(J49:J51,"P")*1)+(COUNTIF(J49:J51,"VS")*1))</f>
        <v/>
      </c>
      <c r="V49" s="101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07"/>
      <c r="C50" s="3"/>
      <c r="D50" s="109"/>
      <c r="E50" s="102" t="str">
        <f>IF(VLOOKUP(D49,$B$9:$Q$14,11,FALSE)="","",VLOOKUP(D49,$B$9:$Q$14,11,FALSE))</f>
        <v/>
      </c>
      <c r="F50" s="102"/>
      <c r="G50" s="102"/>
      <c r="H50" s="102"/>
      <c r="I50" s="103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12"/>
      <c r="O50" s="102" t="str">
        <f>IF(VLOOKUP(N49,$B$9:$Q$14,11,FALSE)="","",VLOOKUP(N49,$B$9:$Q$14,11,FALSE))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07"/>
      <c r="C51" s="3"/>
      <c r="D51" s="110"/>
      <c r="E51" s="104" t="str">
        <f>IF(VLOOKUP(D49,$B$9:$D$14,3,FALSE)="","",VLOOKUP((VLOOKUP(D49,$B$9:$D$14,3,FALSE)),[1]Lég!$H$3:$J$30,3,FALSE))</f>
        <v>LE SALÉSIEN</v>
      </c>
      <c r="F51" s="105"/>
      <c r="G51" s="105"/>
      <c r="H51" s="105"/>
      <c r="I51" s="10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04" t="str">
        <f>IF(VLOOKUP(N49,$B$9:$D$14,3,FALSE)="","",VLOOKUP((VLOOKUP(N49,$B$9:$D$14,3,FALSE)),[1]Lég!$H$3:$J$30,3,FALSE))</f>
        <v>SÉM. SHERBROOKE</v>
      </c>
      <c r="P51" s="105"/>
      <c r="Q51" s="105"/>
      <c r="R51" s="105"/>
      <c r="S51" s="10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7"/>
      <c r="C53" s="3"/>
      <c r="D53" s="108">
        <v>3</v>
      </c>
      <c r="E53" s="102" t="str">
        <f>VLOOKUP(D53,$B$9:$J$14,4,FALSE)</f>
        <v>Mandy Hotte</v>
      </c>
      <c r="F53" s="102"/>
      <c r="G53" s="102"/>
      <c r="H53" s="102"/>
      <c r="I53" s="103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11">
        <v>6</v>
      </c>
      <c r="O53" s="102" t="str">
        <f>VLOOKUP(N53,$B$9:$J$14,4,FALSE)</f>
        <v>Lévania Pinsonneault-Boisvert</v>
      </c>
      <c r="P53" s="102"/>
      <c r="Q53" s="102"/>
      <c r="R53" s="102"/>
      <c r="S53" s="103"/>
      <c r="U53" s="101" t="str">
        <f>IF(OR(K53="",L53=""),"",(COUNTIF(J53:J55,"V")*3)+(COUNTIF(J53:J55,"P")*1)+(COUNTIF(J53:J55,"VS")*1))</f>
        <v/>
      </c>
      <c r="V53" s="101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07"/>
      <c r="C54" s="3"/>
      <c r="D54" s="109"/>
      <c r="E54" s="102" t="str">
        <f>IF(VLOOKUP(D53,$B$9:$Q$14,11,FALSE)="","",VLOOKUP(D53,$B$9:$Q$14,11,FALSE))</f>
        <v/>
      </c>
      <c r="F54" s="102"/>
      <c r="G54" s="102"/>
      <c r="H54" s="102"/>
      <c r="I54" s="103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12"/>
      <c r="O54" s="102" t="str">
        <f>IF(VLOOKUP(N53,$B$9:$Q$14,11,FALSE)="","",VLOOKUP(N53,$B$9:$Q$14,11,FALSE))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07"/>
      <c r="C55" s="3"/>
      <c r="D55" s="110"/>
      <c r="E55" s="104" t="str">
        <f>IF(VLOOKUP(D53,$B$9:$D$14,3,FALSE)="","",VLOOKUP((VLOOKUP(D53,$B$9:$D$14,3,FALSE)),[1]Lég!$H$3:$J$30,3,FALSE))</f>
        <v>LA FRONTALIÈRE</v>
      </c>
      <c r="F55" s="105"/>
      <c r="G55" s="105"/>
      <c r="H55" s="105"/>
      <c r="I55" s="106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3"/>
      <c r="O55" s="104" t="str">
        <f>IF(VLOOKUP(N53,$B$9:$D$14,3,FALSE)="","",VLOOKUP((VLOOKUP(N53,$B$9:$D$14,3,FALSE)),[1]Lég!$H$3:$J$30,3,FALSE))</f>
        <v>MONTCALM</v>
      </c>
      <c r="P55" s="105"/>
      <c r="Q55" s="105"/>
      <c r="R55" s="105"/>
      <c r="S55" s="106"/>
      <c r="U55" s="101"/>
      <c r="V55" s="101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07"/>
      <c r="C57" s="3"/>
      <c r="D57" s="108">
        <v>4</v>
      </c>
      <c r="E57" s="102" t="str">
        <f>VLOOKUP(D57,$B$9:$J$14,4,FALSE)</f>
        <v>Alexie Bernard</v>
      </c>
      <c r="F57" s="102"/>
      <c r="G57" s="102"/>
      <c r="H57" s="102"/>
      <c r="I57" s="103"/>
      <c r="J57" s="71" t="str">
        <f>IF(OR(K57="",L57=""),"",IF(K57&gt;L57,"V",IF(K57=L57,"","P")))</f>
        <v/>
      </c>
      <c r="K57" s="72"/>
      <c r="L57" s="72"/>
      <c r="M57" s="71" t="str">
        <f>IF(OR(K57="",L57=""),"",IF(L57&gt;K57,"V",IF(K57=L57,"","P")))</f>
        <v/>
      </c>
      <c r="N57" s="111">
        <v>5</v>
      </c>
      <c r="O57" s="102" t="str">
        <f>VLOOKUP(N57,$B$9:$J$14,4,FALSE)</f>
        <v>Rebecca Ren</v>
      </c>
      <c r="P57" s="102"/>
      <c r="Q57" s="102"/>
      <c r="R57" s="102"/>
      <c r="S57" s="103"/>
      <c r="U57" s="101" t="str">
        <f>IF(OR(K57="",L57=""),"",(COUNTIF(J57:J59,"V")*3)+(COUNTIF(J57:J59,"P")*1)+(COUNTIF(J57:J59,"VS")*1))</f>
        <v/>
      </c>
      <c r="V57" s="101" t="str">
        <f>IF(OR(K57="",L57=""),"",(COUNTIF(M57:M59,"V")*3)+(COUNTIF(M57:M59,"P")*1)+(COUNTIF(M57:M59,"VS")*1))</f>
        <v/>
      </c>
      <c r="AG57" s="81"/>
    </row>
    <row r="58" spans="1:33" s="82" customFormat="1" ht="15.75" x14ac:dyDescent="0.2">
      <c r="A58" s="81"/>
      <c r="B58" s="107"/>
      <c r="C58" s="3"/>
      <c r="D58" s="109"/>
      <c r="E58" s="102" t="str">
        <f>IF(VLOOKUP(D57,$B$9:$Q$14,11,FALSE)="","",VLOOKUP(D57,$B$9:$Q$14,11,FALSE))</f>
        <v/>
      </c>
      <c r="F58" s="102"/>
      <c r="G58" s="102"/>
      <c r="H58" s="102"/>
      <c r="I58" s="103"/>
      <c r="J58" s="71" t="str">
        <f>IF(OR(K58="",L58=""),"",IF(K58&gt;L58,"V",IF(K58=L58,"","P")))</f>
        <v/>
      </c>
      <c r="K58" s="72"/>
      <c r="L58" s="72"/>
      <c r="M58" s="71" t="str">
        <f>IF(OR(K58="",L58=""),"",IF(L58&gt;K58,"V",IF(K58=L58,"","P")))</f>
        <v/>
      </c>
      <c r="N58" s="112"/>
      <c r="O58" s="102" t="str">
        <f>IF(VLOOKUP(N57,$B$9:$Q$14,11,FALSE)="","",VLOOKUP(N57,$B$9:$Q$14,11,FALSE))</f>
        <v/>
      </c>
      <c r="P58" s="102"/>
      <c r="Q58" s="102"/>
      <c r="R58" s="102"/>
      <c r="S58" s="103"/>
      <c r="U58" s="101"/>
      <c r="V58" s="101"/>
      <c r="AG58" s="81"/>
    </row>
    <row r="59" spans="1:33" s="82" customFormat="1" ht="15.75" x14ac:dyDescent="0.2">
      <c r="A59" s="81"/>
      <c r="B59" s="107"/>
      <c r="C59" s="3"/>
      <c r="D59" s="110"/>
      <c r="E59" s="104" t="str">
        <f>IF(VLOOKUP(D57,$B$9:$D$14,3,FALSE)="","",VLOOKUP((VLOOKUP(D57,$B$9:$D$14,3,FALSE)),[1]Lég!$H$3:$J$30,3,FALSE))</f>
        <v>MT NOTRE-DAME</v>
      </c>
      <c r="F59" s="105"/>
      <c r="G59" s="105"/>
      <c r="H59" s="105"/>
      <c r="I59" s="106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13"/>
      <c r="O59" s="104" t="str">
        <f>IF(VLOOKUP(N57,$B$9:$D$14,3,FALSE)="","",VLOOKUP((VLOOKUP(N57,$B$9:$D$14,3,FALSE)),[1]Lég!$H$3:$J$30,3,FALSE))</f>
        <v>SÉM. SHERBROOKE</v>
      </c>
      <c r="P59" s="105"/>
      <c r="Q59" s="105"/>
      <c r="R59" s="105"/>
      <c r="S59" s="106"/>
      <c r="U59" s="101"/>
      <c r="V59" s="101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07"/>
      <c r="C61" s="3"/>
      <c r="D61" s="108">
        <v>1</v>
      </c>
      <c r="E61" s="102" t="str">
        <f>VLOOKUP(D61,$B$9:$J$14,4,FALSE)</f>
        <v>Annabelle Cordeau</v>
      </c>
      <c r="F61" s="102"/>
      <c r="G61" s="102"/>
      <c r="H61" s="102"/>
      <c r="I61" s="103"/>
      <c r="J61" s="71" t="str">
        <f>IF(OR(K61="",L61=""),"",IF(K61&gt;L61,"V",IF(K61=L61,"","P")))</f>
        <v/>
      </c>
      <c r="K61" s="72"/>
      <c r="L61" s="72"/>
      <c r="M61" s="71" t="str">
        <f>IF(OR(K61="",L61=""),"",IF(L61&gt;K61,"V",IF(K61=L61,"","P")))</f>
        <v/>
      </c>
      <c r="N61" s="111">
        <v>2</v>
      </c>
      <c r="O61" s="102" t="str">
        <f>VLOOKUP(N61,$B$9:$J$14,4,FALSE)</f>
        <v>Flora Mélançon-Provencher</v>
      </c>
      <c r="P61" s="102"/>
      <c r="Q61" s="102"/>
      <c r="R61" s="102"/>
      <c r="S61" s="103"/>
      <c r="U61" s="101" t="str">
        <f>IF(OR(K61="",L61=""),"",(COUNTIF(J61:J63,"V")*3)+(COUNTIF(J61:J63,"P")*1)+(COUNTIF(J61:J63,"VS")*1))</f>
        <v/>
      </c>
      <c r="V61" s="101" t="str">
        <f>IF(OR(K61="",L61=""),"",(COUNTIF(M61:M63,"V")*3)+(COUNTIF(M61:M63,"P")*1)+(COUNTIF(M61:M63,"VS")*1))</f>
        <v/>
      </c>
      <c r="AG61" s="81"/>
    </row>
    <row r="62" spans="1:33" s="82" customFormat="1" ht="15.75" x14ac:dyDescent="0.2">
      <c r="A62" s="81"/>
      <c r="B62" s="107"/>
      <c r="C62" s="3"/>
      <c r="D62" s="109"/>
      <c r="E62" s="102" t="str">
        <f>IF(VLOOKUP(D61,$B$9:$Q$14,11,FALSE)="","",VLOOKUP(D61,$B$9:$Q$14,11,FALSE))</f>
        <v/>
      </c>
      <c r="F62" s="102"/>
      <c r="G62" s="102"/>
      <c r="H62" s="102"/>
      <c r="I62" s="103"/>
      <c r="J62" s="71" t="str">
        <f>IF(OR(K62="",L62=""),"",IF(K62&gt;L62,"V",IF(K62=L62,"","P")))</f>
        <v/>
      </c>
      <c r="K62" s="72"/>
      <c r="L62" s="72"/>
      <c r="M62" s="71" t="str">
        <f>IF(OR(K62="",L62=""),"",IF(L62&gt;K62,"V",IF(K62=L62,"","P")))</f>
        <v/>
      </c>
      <c r="N62" s="112"/>
      <c r="O62" s="102" t="str">
        <f>IF(VLOOKUP(N61,$B$9:$Q$14,11,FALSE)="","",VLOOKUP(N61,$B$9:$Q$14,11,FALSE))</f>
        <v/>
      </c>
      <c r="P62" s="102"/>
      <c r="Q62" s="102"/>
      <c r="R62" s="102"/>
      <c r="S62" s="103"/>
      <c r="U62" s="101"/>
      <c r="V62" s="101"/>
      <c r="AG62" s="81"/>
    </row>
    <row r="63" spans="1:33" s="82" customFormat="1" ht="15.75" x14ac:dyDescent="0.2">
      <c r="A63" s="81"/>
      <c r="B63" s="107"/>
      <c r="C63" s="3"/>
      <c r="D63" s="110"/>
      <c r="E63" s="104" t="str">
        <f>IF(VLOOKUP(D61,$B$9:$D$14,3,FALSE)="","",VLOOKUP((VLOOKUP(D61,$B$9:$D$14,3,FALSE)),[1]Lég!$H$3:$J$30,3,FALSE))</f>
        <v>LE SALÉSIEN</v>
      </c>
      <c r="F63" s="105"/>
      <c r="G63" s="105"/>
      <c r="H63" s="105"/>
      <c r="I63" s="106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13"/>
      <c r="O63" s="104" t="str">
        <f>IF(VLOOKUP(N61,$B$9:$D$14,3,FALSE)="","",VLOOKUP((VLOOKUP(N61,$B$9:$D$14,3,FALSE)),[1]Lég!$H$3:$J$30,3,FALSE))</f>
        <v>MONTCALM</v>
      </c>
      <c r="P63" s="105"/>
      <c r="Q63" s="105"/>
      <c r="R63" s="105"/>
      <c r="S63" s="106"/>
      <c r="U63" s="101"/>
      <c r="V63" s="10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102" priority="37">
      <formula>B2=VLOOKUP("X1",$A$9:$E$15,5,FALSE)</formula>
    </cfRule>
    <cfRule type="expression" dxfId="101" priority="36">
      <formula>B2=VLOOKUP("X3",$A$9:$L$15,5,FALSE)</formula>
    </cfRule>
    <cfRule type="expression" dxfId="100" priority="35">
      <formula>B2=VLOOKUP("X4",$A$9:$L$15,5,FALSE)</formula>
    </cfRule>
    <cfRule type="expression" dxfId="99" priority="38">
      <formula>B2=VLOOKUP("X2",$A$9:$L$15,5,FALSE)</formula>
    </cfRule>
  </conditionalFormatting>
  <conditionalFormatting sqref="B5:F6">
    <cfRule type="expression" dxfId="98" priority="43">
      <formula>B5=VLOOKUP("X1",$A$9:$L$13,12,FALSE)</formula>
    </cfRule>
    <cfRule type="expression" dxfId="97" priority="44">
      <formula>B5=VLOOKUP("X2",$A$9:$L$13,12,FALSE)</formula>
    </cfRule>
    <cfRule type="expression" dxfId="96" priority="45">
      <formula>B5=VLOOKUP("X2",$A$9:$J$13,5,FALSE)</formula>
    </cfRule>
    <cfRule type="expression" dxfId="95" priority="46">
      <formula>B5=VLOOKUP("X1",$A$9:$J$13,5,FALSE)</formula>
    </cfRule>
  </conditionalFormatting>
  <conditionalFormatting sqref="B1:S1 C2:C3 J2:J3 N2:S3 B4:S7 B8:D8 S8:S13 K9:Q11 B9:C15 K12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4" priority="34">
      <formula>B1=VLOOKUP("X1",$A$9:$J$15,5,FALSE)</formula>
    </cfRule>
  </conditionalFormatting>
  <conditionalFormatting sqref="B4:S7 B1:S1 C2:C3 J2:J3 N2:S3 B8:D8 S8:S13 K9:Q11 B9:C15 K12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3" priority="48">
      <formula>B1=VLOOKUP("X3",$A$9:$L$15,5,FALSE)</formula>
    </cfRule>
    <cfRule type="expression" dxfId="92" priority="47">
      <formula>B1=VLOOKUP("X2",$A$9:$L$15,5,FALSE)</formula>
    </cfRule>
  </conditionalFormatting>
  <conditionalFormatting sqref="D2:I3">
    <cfRule type="expression" dxfId="91" priority="13">
      <formula>D2=VLOOKUP("X5",$A$9:$J$13,5,FALSE)</formula>
    </cfRule>
    <cfRule type="expression" dxfId="90" priority="14">
      <formula>D2=VLOOKUP("X4",$A$9:$J$13,5,FALSE)</formula>
    </cfRule>
    <cfRule type="expression" dxfId="89" priority="15">
      <formula>D2=VLOOKUP("X3",$A$9:$J$13,5,FALSE)</formula>
    </cfRule>
    <cfRule type="expression" dxfId="88" priority="16">
      <formula>D2=VLOOKUP("X1",$A$9:$J$12,5,FALSE)</formula>
    </cfRule>
    <cfRule type="expression" dxfId="87" priority="17">
      <formula>D2=VLOOKUP("X2",$A$9:$J$13,5,FALSE)</formula>
    </cfRule>
  </conditionalFormatting>
  <conditionalFormatting sqref="D9:J14">
    <cfRule type="expression" dxfId="86" priority="29">
      <formula>D9=VLOOKUP("X1",$A$9:$J$15,5,FALSE)</formula>
    </cfRule>
    <cfRule type="expression" dxfId="85" priority="28">
      <formula>D9=VLOOKUP("X2",$A$9:$J$15,5,FALSE)</formula>
    </cfRule>
    <cfRule type="expression" dxfId="84" priority="27">
      <formula>D9=VLOOKUP("X3",$A$9:$J$15,5,FALSE)</formula>
    </cfRule>
    <cfRule type="expression" dxfId="83" priority="26">
      <formula>D9=VLOOKUP("X4",$A$9:$J$15,5,FALSE)</formula>
    </cfRule>
    <cfRule type="expression" dxfId="82" priority="25">
      <formula>D9=VLOOKUP("X5",$A$9:$J$15,5,FALSE)</formula>
    </cfRule>
    <cfRule type="expression" dxfId="81" priority="24">
      <formula>D9=VLOOKUP("X6",$A$9:$J$15,5,FALSE)</formula>
    </cfRule>
    <cfRule type="expression" dxfId="80" priority="23">
      <formula>D9=VLOOKUP("X7",$A$9:$J$15,5,FALSE)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79" priority="19">
      <formula>E19=VLOOKUP("X4",$A$9:$J$13,5,FALSE)</formula>
    </cfRule>
    <cfRule type="expression" dxfId="78" priority="20">
      <formula>E19=VLOOKUP("X3",$A$9:$J$13,5,FALSE)</formula>
    </cfRule>
    <cfRule type="expression" dxfId="77" priority="21">
      <formula>E19=VLOOKUP("X2",$A$9:$J$13,5,FALSE)</formula>
    </cfRule>
    <cfRule type="expression" dxfId="76" priority="22">
      <formula>E19=VLOOKUP("X1",$A$9:$J$12,5,FALSE)</formula>
    </cfRule>
    <cfRule type="expression" dxfId="75" priority="18">
      <formula>E19=VLOOKUP("X5",$A$9:$J$13,5,FALSE)</formula>
    </cfRule>
  </conditionalFormatting>
  <conditionalFormatting sqref="E8:Q8">
    <cfRule type="expression" dxfId="74" priority="6">
      <formula>E8=VLOOKUP("X2",$A$9:$J$13,5,FALSE)</formula>
    </cfRule>
    <cfRule type="expression" dxfId="73" priority="7">
      <formula>E8=VLOOKUP("X1",$A$9:$J$13,5,FALSE)</formula>
    </cfRule>
  </conditionalFormatting>
  <conditionalFormatting sqref="K2:M3">
    <cfRule type="expression" dxfId="72" priority="12">
      <formula>K2=VLOOKUP("X2",$A$9:$J$13,5,FALSE)</formula>
    </cfRule>
    <cfRule type="expression" dxfId="71" priority="11">
      <formula>K2=VLOOKUP("X1",$A$9:$J$12,5,FALSE)</formula>
    </cfRule>
    <cfRule type="expression" dxfId="70" priority="10">
      <formula>K2=VLOOKUP("X3",$A$9:$J$13,5,FALSE)</formula>
    </cfRule>
    <cfRule type="expression" dxfId="69" priority="9">
      <formula>K2=VLOOKUP("X4",$A$9:$J$13,5,FALSE)</formula>
    </cfRule>
    <cfRule type="expression" dxfId="68" priority="8">
      <formula>K2=VLOOKUP("X5",$A$9:$J$13,5,FALSE)</formula>
    </cfRule>
  </conditionalFormatting>
  <conditionalFormatting sqref="L12:Q12">
    <cfRule type="expression" dxfId="67" priority="5">
      <formula>L12=VLOOKUP("X1",$A$9:$J$12,5,FALSE)</formula>
    </cfRule>
    <cfRule type="expression" dxfId="66" priority="4">
      <formula>L12=VLOOKUP("X2",$A$9:$J$13,5,FALSE)</formula>
    </cfRule>
    <cfRule type="expression" dxfId="65" priority="3">
      <formula>L12=VLOOKUP("X3",$A$9:$J$13,5,FALSE)</formula>
    </cfRule>
    <cfRule type="expression" dxfId="64" priority="2">
      <formula>L12=VLOOKUP("X4",$A$9:$J$13,5,FALSE)</formula>
    </cfRule>
    <cfRule type="expression" dxfId="63" priority="1">
      <formula>L12=VLOOKUP("X5",$A$9:$J$13,5,FALSE)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2802-40EC-43A8-974B-A268C7038F63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IF(ISNA(VLOOKUP("X",Lég!$G:$H,2,FALSE)),"",VLOOKUP("X",Lég!$G:$H,2,FALSE))</f>
        <v/>
      </c>
      <c r="C2" s="46"/>
      <c r="D2" s="127" t="s">
        <v>140</v>
      </c>
      <c r="E2" s="128"/>
      <c r="F2" s="128"/>
      <c r="G2" s="128"/>
      <c r="H2" s="128"/>
      <c r="I2" s="129"/>
      <c r="J2" s="47"/>
      <c r="K2" s="127" t="s">
        <v>142</v>
      </c>
      <c r="L2" s="128"/>
      <c r="M2" s="129"/>
      <c r="N2" s="2"/>
      <c r="O2" s="150" t="s">
        <v>128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129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107</v>
      </c>
      <c r="C5" s="128"/>
      <c r="D5" s="128"/>
      <c r="E5" s="128"/>
      <c r="F5" s="129"/>
      <c r="G5" s="49"/>
      <c r="H5" s="127"/>
      <c r="I5" s="129"/>
      <c r="J5" s="50"/>
      <c r="K5" s="133" t="s">
        <v>175</v>
      </c>
      <c r="L5" s="134"/>
      <c r="M5" s="134"/>
      <c r="N5" s="135"/>
      <c r="O5" s="139" t="s">
        <v>143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130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5" t="s">
        <v>141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20" t="s">
        <v>155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81</v>
      </c>
      <c r="E10" s="121" t="s">
        <v>153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21" t="s">
        <v>157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21" t="s">
        <v>156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118</v>
      </c>
      <c r="E13" s="124" t="s">
        <v>159</v>
      </c>
      <c r="F13" s="124"/>
      <c r="G13" s="124"/>
      <c r="H13" s="124"/>
      <c r="I13" s="124"/>
      <c r="J13" s="124"/>
      <c r="K13" s="67"/>
      <c r="L13" s="124"/>
      <c r="M13" s="124"/>
      <c r="N13" s="124"/>
      <c r="O13" s="124"/>
      <c r="P13" s="124"/>
      <c r="Q13" s="125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59"/>
      <c r="F16" s="159"/>
      <c r="G16" s="159"/>
      <c r="H16" s="159"/>
      <c r="I16" s="159"/>
      <c r="J16" s="159"/>
      <c r="K16" s="115" t="s">
        <v>133</v>
      </c>
      <c r="L16" s="11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08">
        <v>2</v>
      </c>
      <c r="E17" s="157" t="str">
        <f>VLOOKUP(D17,$B$9:$J$13,4,FALSE)</f>
        <v>Kathleen Mangeot</v>
      </c>
      <c r="F17" s="102"/>
      <c r="G17" s="102"/>
      <c r="H17" s="102"/>
      <c r="I17" s="103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11">
        <v>4</v>
      </c>
      <c r="O17" s="157" t="str">
        <f>VLOOKUP(N17,$B$9:$J$13,4,FALSE)</f>
        <v>Margot St-Pierre</v>
      </c>
      <c r="P17" s="102"/>
      <c r="Q17" s="102"/>
      <c r="R17" s="102"/>
      <c r="S17" s="103"/>
      <c r="U17" s="101" t="str">
        <f>IF(OR(K17="",L17=""),"",(COUNTIF(J17:J19,"V")*3)+(COUNTIF(J17:J19,"P")*1)+(COUNTIF(J17:J19,"VS")*1))</f>
        <v/>
      </c>
      <c r="V17" s="101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09"/>
      <c r="E18" s="157" t="str">
        <f>IF(VLOOKUP(D17,$B$9:$Q$13,11,FALSE)="","",VLOOKUP(D17,$B$9:$Q$13,11,FALSE))</f>
        <v/>
      </c>
      <c r="F18" s="102"/>
      <c r="G18" s="102"/>
      <c r="H18" s="102"/>
      <c r="I18" s="103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12"/>
      <c r="O18" s="157" t="str">
        <f>IF(VLOOKUP(N17,$B$9:$Q$13,11,FALSE)="","",VLOOKUP(N17,$B$9:$Q$13,11,FALSE))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0"/>
      <c r="E19" s="156" t="str">
        <f>IF(VLOOKUP(D17,$B$9:$D$13,3,FALSE)="","",VLOOKUP((VLOOKUP(D17,$B$9:$D$13,3,FALSE)),Lég!$H$3:$J$30,3,FALSE))</f>
        <v>LE SALÉSIEN</v>
      </c>
      <c r="F19" s="156"/>
      <c r="G19" s="156"/>
      <c r="H19" s="156"/>
      <c r="I19" s="15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56" t="str">
        <f>IF(VLOOKUP(N17,$B$9:$D$13,3,FALSE)="","",VLOOKUP((VLOOKUP(N17,$B$9:$D$13,3,FALSE)),Lég!$H$3:$J$30,3,FALSE))</f>
        <v>MONTCALM</v>
      </c>
      <c r="P19" s="156"/>
      <c r="Q19" s="156"/>
      <c r="R19" s="156"/>
      <c r="S19" s="15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3</v>
      </c>
      <c r="E21" s="102" t="str">
        <f>VLOOKUP(D21,$B$9:$J$13,4,FALSE)</f>
        <v>Alessia Maia Vassile</v>
      </c>
      <c r="F21" s="102"/>
      <c r="G21" s="102"/>
      <c r="H21" s="102"/>
      <c r="I21" s="103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11">
        <v>5</v>
      </c>
      <c r="O21" s="102" t="str">
        <f>VLOOKUP(N21,$B$9:$J$13,4,FALSE)</f>
        <v>Mylianne Desmarais</v>
      </c>
      <c r="P21" s="102"/>
      <c r="Q21" s="102"/>
      <c r="R21" s="102"/>
      <c r="S21" s="103"/>
      <c r="U21" s="101" t="str">
        <f>IF(OR(K21="",L21=""),"",(COUNTIF(J21:J23,"V")*3)+(COUNTIF(J21:J23,"P")*1)+(COUNTIF(J21:J23,"VS")*1))</f>
        <v/>
      </c>
      <c r="V21" s="101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IF(VLOOKUP(D21,$B$9:$Q$13,11,FALSE)="","",VLOOKUP(D21,$B$9:$Q$13,11,FALSE))</f>
        <v/>
      </c>
      <c r="F22" s="102"/>
      <c r="G22" s="102"/>
      <c r="H22" s="102"/>
      <c r="I22" s="103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12"/>
      <c r="O22" s="102" t="str">
        <f>IF(VLOOKUP(N21,$B$9:$Q$13,11,FALSE)="","",VLOOKUP(N21,$B$9:$Q$13,11,FALSE))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56" t="str">
        <f>IF(VLOOKUP(D21,$B$9:$D$13,3,FALSE)="","",VLOOKUP((VLOOKUP(D21,$B$9:$D$13,3,FALSE)),Lég!$H$3:$J$30,3,FALSE))</f>
        <v>LE SALÉSIEN</v>
      </c>
      <c r="F23" s="156"/>
      <c r="G23" s="156"/>
      <c r="H23" s="156"/>
      <c r="I23" s="15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56" t="str">
        <f>IF(VLOOKUP(N21,$B$9:$D$13,3,FALSE)="","",VLOOKUP((VLOOKUP(N21,$B$9:$D$13,3,FALSE)),Lég!$H$3:$J$30,3,FALSE))</f>
        <v>MONTCALM</v>
      </c>
      <c r="P23" s="156"/>
      <c r="Q23" s="156"/>
      <c r="R23" s="156"/>
      <c r="S23" s="15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14"/>
      <c r="C25" s="3"/>
      <c r="D25" s="108">
        <v>1</v>
      </c>
      <c r="E25" s="102" t="str">
        <f>VLOOKUP(D25,$B$9:$J$13,4,FALSE)</f>
        <v>Lynn-Lann Deschênes</v>
      </c>
      <c r="F25" s="102"/>
      <c r="G25" s="102"/>
      <c r="H25" s="102"/>
      <c r="I25" s="103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11">
        <v>4</v>
      </c>
      <c r="O25" s="102" t="str">
        <f>VLOOKUP(N25,$B$9:$J$13,4,FALSE)</f>
        <v>Margot St-Pierre</v>
      </c>
      <c r="P25" s="102"/>
      <c r="Q25" s="102"/>
      <c r="R25" s="102"/>
      <c r="S25" s="103"/>
      <c r="U25" s="101" t="str">
        <f>IF(OR(K25="",L25=""),"",(COUNTIF(J25:J27,"V")*3)+(COUNTIF(J25:J27,"P")*1)+(COUNTIF(J25:J27,"VS")*1))</f>
        <v/>
      </c>
      <c r="V25" s="101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14"/>
      <c r="C26" s="3"/>
      <c r="D26" s="109"/>
      <c r="E26" s="102" t="str">
        <f>IF(VLOOKUP(D25,$B$9:$Q$13,11,FALSE)="","",VLOOKUP(D25,$B$9:$Q$13,11,FALSE))</f>
        <v/>
      </c>
      <c r="F26" s="102"/>
      <c r="G26" s="102"/>
      <c r="H26" s="102"/>
      <c r="I26" s="103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12"/>
      <c r="O26" s="102" t="str">
        <f>IF(VLOOKUP(N25,$B$9:$Q$13,11,FALSE)="","",VLOOKUP(N25,$B$9:$Q$13,11,FALSE))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14"/>
      <c r="C27" s="3"/>
      <c r="D27" s="110"/>
      <c r="E27" s="156" t="str">
        <f>IF(VLOOKUP(D25,$B$9:$D$13,3,FALSE)="","",VLOOKUP((VLOOKUP(D25,$B$9:$D$13,3,FALSE)),Lég!$H$3:$J$30,3,FALSE))</f>
        <v>MT NOTRE-DAME</v>
      </c>
      <c r="F27" s="156"/>
      <c r="G27" s="156"/>
      <c r="H27" s="156"/>
      <c r="I27" s="15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56" t="str">
        <f>IF(VLOOKUP(N25,$B$9:$D$13,3,FALSE)="","",VLOOKUP((VLOOKUP(N25,$B$9:$D$13,3,FALSE)),Lég!$H$3:$J$30,3,FALSE))</f>
        <v>MONTCALM</v>
      </c>
      <c r="P27" s="156"/>
      <c r="Q27" s="156"/>
      <c r="R27" s="156"/>
      <c r="S27" s="15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14"/>
      <c r="C29" s="3"/>
      <c r="D29" s="108">
        <v>2</v>
      </c>
      <c r="E29" s="102" t="str">
        <f>VLOOKUP(D29,$B$9:$J$13,4,FALSE)</f>
        <v>Kathleen Mangeot</v>
      </c>
      <c r="F29" s="102"/>
      <c r="G29" s="102"/>
      <c r="H29" s="102"/>
      <c r="I29" s="103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11">
        <v>5</v>
      </c>
      <c r="O29" s="102" t="str">
        <f>VLOOKUP(N29,$B$9:$J$13,4,FALSE)</f>
        <v>Mylianne Desmarais</v>
      </c>
      <c r="P29" s="102"/>
      <c r="Q29" s="102"/>
      <c r="R29" s="102"/>
      <c r="S29" s="103"/>
      <c r="U29" s="101" t="str">
        <f>IF(OR(K29="",L29=""),"",(COUNTIF(J29:J31,"V")*3)+(COUNTIF(J29:J31,"P")*1)+(COUNTIF(J29:J31,"VS")*1))</f>
        <v/>
      </c>
      <c r="V29" s="101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14"/>
      <c r="C30" s="3"/>
      <c r="D30" s="109"/>
      <c r="E30" s="102" t="str">
        <f>IF(VLOOKUP(D29,$B$9:$Q$13,11,FALSE)="","",VLOOKUP(D29,$B$9:$Q$13,11,FALSE))</f>
        <v/>
      </c>
      <c r="F30" s="102"/>
      <c r="G30" s="102"/>
      <c r="H30" s="102"/>
      <c r="I30" s="103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12"/>
      <c r="O30" s="102" t="str">
        <f>IF(VLOOKUP(N29,$B$9:$Q$13,11,FALSE)="","",VLOOKUP(N29,$B$9:$Q$13,11,FALSE))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14"/>
      <c r="C31" s="3"/>
      <c r="D31" s="110"/>
      <c r="E31" s="156" t="str">
        <f>IF(VLOOKUP(D29,$B$9:$D$13,3,FALSE)="","",VLOOKUP((VLOOKUP(D29,$B$9:$D$13,3,FALSE)),Lég!$H$3:$J$30,3,FALSE))</f>
        <v>LE SALÉSIEN</v>
      </c>
      <c r="F31" s="156"/>
      <c r="G31" s="156"/>
      <c r="H31" s="156"/>
      <c r="I31" s="15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56" t="str">
        <f>IF(VLOOKUP(N29,$B$9:$D$13,3,FALSE)="","",VLOOKUP((VLOOKUP(N29,$B$9:$D$13,3,FALSE)),Lég!$H$3:$J$30,3,FALSE))</f>
        <v>MONTCALM</v>
      </c>
      <c r="P31" s="156"/>
      <c r="Q31" s="156"/>
      <c r="R31" s="156"/>
      <c r="S31" s="15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14"/>
      <c r="C33" s="3"/>
      <c r="D33" s="108">
        <v>1</v>
      </c>
      <c r="E33" s="102" t="str">
        <f>VLOOKUP(D33,$B$9:$J$13,4,FALSE)</f>
        <v>Lynn-Lann Deschênes</v>
      </c>
      <c r="F33" s="102"/>
      <c r="G33" s="102"/>
      <c r="H33" s="102"/>
      <c r="I33" s="103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11">
        <v>3</v>
      </c>
      <c r="O33" s="102" t="str">
        <f>VLOOKUP(N33,$B$9:$J$13,4,FALSE)</f>
        <v>Alessia Maia Vassile</v>
      </c>
      <c r="P33" s="102"/>
      <c r="Q33" s="102"/>
      <c r="R33" s="102"/>
      <c r="S33" s="103"/>
      <c r="U33" s="101" t="str">
        <f>IF(OR(K33="",L33=""),"",(COUNTIF(J33:J35,"V")*3)+(COUNTIF(J33:J35,"P")*1)+(COUNTIF(J33:J35,"VS")*1))</f>
        <v/>
      </c>
      <c r="V33" s="101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14"/>
      <c r="C34" s="3"/>
      <c r="D34" s="109"/>
      <c r="E34" s="102" t="str">
        <f>IF(VLOOKUP(D33,$B$9:$Q$13,11,FALSE)="","",VLOOKUP(D33,$B$9:$Q$13,11,FALSE))</f>
        <v/>
      </c>
      <c r="F34" s="102"/>
      <c r="G34" s="102"/>
      <c r="H34" s="102"/>
      <c r="I34" s="103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12"/>
      <c r="O34" s="102" t="str">
        <f>IF(VLOOKUP(N33,$B$9:$Q$13,11,FALSE)="","",VLOOKUP(N33,$B$9:$Q$13,11,FALSE))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14"/>
      <c r="C35" s="3"/>
      <c r="D35" s="110"/>
      <c r="E35" s="156" t="str">
        <f>IF(VLOOKUP(D33,$B$9:$D$13,3,FALSE)="","",VLOOKUP((VLOOKUP(D33,$B$9:$D$13,3,FALSE)),Lég!$H$3:$J$30,3,FALSE))</f>
        <v>MT NOTRE-DAME</v>
      </c>
      <c r="F35" s="156"/>
      <c r="G35" s="156"/>
      <c r="H35" s="156"/>
      <c r="I35" s="15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56" t="str">
        <f>IF(VLOOKUP(N33,$B$9:$D$13,3,FALSE)="","",VLOOKUP((VLOOKUP(N33,$B$9:$D$13,3,FALSE)),Lég!$H$3:$J$30,3,FALSE))</f>
        <v>LE SALÉSIEN</v>
      </c>
      <c r="P35" s="156"/>
      <c r="Q35" s="156"/>
      <c r="R35" s="156"/>
      <c r="S35" s="15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14"/>
      <c r="C37" s="3"/>
      <c r="D37" s="108">
        <v>4</v>
      </c>
      <c r="E37" s="102" t="str">
        <f>VLOOKUP(D37,$B$9:$J$13,4,FALSE)</f>
        <v>Margot St-Pierre</v>
      </c>
      <c r="F37" s="102"/>
      <c r="G37" s="102"/>
      <c r="H37" s="102"/>
      <c r="I37" s="103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11">
        <v>5</v>
      </c>
      <c r="O37" s="102" t="str">
        <f>VLOOKUP(N37,$B$9:$J$13,4,FALSE)</f>
        <v>Mylianne Desmarais</v>
      </c>
      <c r="P37" s="102"/>
      <c r="Q37" s="102"/>
      <c r="R37" s="102"/>
      <c r="S37" s="103"/>
      <c r="U37" s="101" t="str">
        <f>IF(OR(K37="",L37=""),"",(COUNTIF(J37:J39,"V")*3)+(COUNTIF(J37:J39,"P")*1)+(COUNTIF(J37:J39,"VS")*1))</f>
        <v/>
      </c>
      <c r="V37" s="101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14"/>
      <c r="C38" s="3"/>
      <c r="D38" s="109"/>
      <c r="E38" s="102" t="str">
        <f>IF(VLOOKUP(D37,$B$9:$Q$13,11,FALSE)="","",VLOOKUP(D37,$B$9:$Q$13,11,FALSE))</f>
        <v/>
      </c>
      <c r="F38" s="102"/>
      <c r="G38" s="102"/>
      <c r="H38" s="102"/>
      <c r="I38" s="103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12"/>
      <c r="O38" s="102" t="str">
        <f>IF(VLOOKUP(N37,$B$9:$Q$13,11,FALSE)="","",VLOOKUP(N37,$B$9:$Q$13,11,FALSE))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14"/>
      <c r="C39" s="3"/>
      <c r="D39" s="110"/>
      <c r="E39" s="156" t="str">
        <f>IF(VLOOKUP(D37,$B$9:$D$13,3,FALSE)="","",VLOOKUP((VLOOKUP(D37,$B$9:$D$13,3,FALSE)),Lég!$H$3:$J$30,3,FALSE))</f>
        <v>MONTCALM</v>
      </c>
      <c r="F39" s="156"/>
      <c r="G39" s="156"/>
      <c r="H39" s="156"/>
      <c r="I39" s="15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56" t="str">
        <f>IF(VLOOKUP(N37,$B$9:$D$13,3,FALSE)="","",VLOOKUP((VLOOKUP(N37,$B$9:$D$13,3,FALSE)),Lég!$H$3:$J$30,3,FALSE))</f>
        <v>MONTCALM</v>
      </c>
      <c r="P39" s="156"/>
      <c r="Q39" s="156"/>
      <c r="R39" s="156"/>
      <c r="S39" s="15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14"/>
      <c r="C41" s="3"/>
      <c r="D41" s="108">
        <v>2</v>
      </c>
      <c r="E41" s="102" t="str">
        <f>VLOOKUP(D41,$B$9:$J$13,4,FALSE)</f>
        <v>Kathleen Mangeot</v>
      </c>
      <c r="F41" s="102"/>
      <c r="G41" s="102"/>
      <c r="H41" s="102"/>
      <c r="I41" s="103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11">
        <v>3</v>
      </c>
      <c r="O41" s="102" t="str">
        <f>VLOOKUP(N41,$B$9:$J$13,4,FALSE)</f>
        <v>Alessia Maia Vassile</v>
      </c>
      <c r="P41" s="102"/>
      <c r="Q41" s="102"/>
      <c r="R41" s="102"/>
      <c r="S41" s="103"/>
      <c r="U41" s="101" t="str">
        <f>IF(OR(K41="",L41=""),"",(COUNTIF(J41:J43,"V")*3)+(COUNTIF(J41:J43,"P")*1)+(COUNTIF(J41:J43,"VS")*1))</f>
        <v/>
      </c>
      <c r="V41" s="101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14"/>
      <c r="C42" s="3"/>
      <c r="D42" s="109"/>
      <c r="E42" s="102" t="str">
        <f>IF(VLOOKUP(D41,$B$9:$Q$13,11,FALSE)="","",VLOOKUP(D41,$B$9:$Q$13,11,FALSE))</f>
        <v/>
      </c>
      <c r="F42" s="102"/>
      <c r="G42" s="102"/>
      <c r="H42" s="102"/>
      <c r="I42" s="103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12"/>
      <c r="O42" s="102" t="str">
        <f>IF(VLOOKUP(N41,$B$9:$Q$13,11,FALSE)="","",VLOOKUP(N41,$B$9:$Q$13,11,FALSE))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14"/>
      <c r="C43" s="3"/>
      <c r="D43" s="110"/>
      <c r="E43" s="156" t="str">
        <f>IF(VLOOKUP(D41,$B$9:$D$13,3,FALSE)="","",VLOOKUP((VLOOKUP(D41,$B$9:$D$13,3,FALSE)),Lég!$H$3:$J$30,3,FALSE))</f>
        <v>LE SALÉSIEN</v>
      </c>
      <c r="F43" s="156"/>
      <c r="G43" s="156"/>
      <c r="H43" s="156"/>
      <c r="I43" s="15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56" t="str">
        <f>IF(VLOOKUP(N41,$B$9:$D$13,3,FALSE)="","",VLOOKUP((VLOOKUP(N41,$B$9:$D$13,3,FALSE)),Lég!$H$3:$J$30,3,FALSE))</f>
        <v>LE SALÉSIEN</v>
      </c>
      <c r="P43" s="156"/>
      <c r="Q43" s="156"/>
      <c r="R43" s="156"/>
      <c r="S43" s="15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14"/>
      <c r="C45" s="3"/>
      <c r="D45" s="108">
        <v>1</v>
      </c>
      <c r="E45" s="102" t="str">
        <f>VLOOKUP(D45,$B$9:$J$13,4,FALSE)</f>
        <v>Lynn-Lann Deschênes</v>
      </c>
      <c r="F45" s="102"/>
      <c r="G45" s="102"/>
      <c r="H45" s="102"/>
      <c r="I45" s="103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11">
        <v>5</v>
      </c>
      <c r="O45" s="102" t="str">
        <f>VLOOKUP(N45,$B$9:$J$13,4,FALSE)</f>
        <v>Mylianne Desmarais</v>
      </c>
      <c r="P45" s="102"/>
      <c r="Q45" s="102"/>
      <c r="R45" s="102"/>
      <c r="S45" s="103"/>
      <c r="U45" s="101" t="str">
        <f>IF(OR(K45="",L45=""),"",(COUNTIF(J45:J47,"V")*3)+(COUNTIF(J45:J47,"P")*1)+(COUNTIF(J45:J47,"VS")*1))</f>
        <v/>
      </c>
      <c r="V45" s="101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14"/>
      <c r="C46" s="3"/>
      <c r="D46" s="109"/>
      <c r="E46" s="102" t="str">
        <f>IF(VLOOKUP(D45,$B$9:$Q$13,11,FALSE)="","",VLOOKUP(D45,$B$9:$Q$13,11,FALSE))</f>
        <v/>
      </c>
      <c r="F46" s="102"/>
      <c r="G46" s="102"/>
      <c r="H46" s="102"/>
      <c r="I46" s="103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12"/>
      <c r="O46" s="102" t="str">
        <f>IF(VLOOKUP(N45,$B$9:$Q$13,11,FALSE)="","",VLOOKUP(N45,$B$9:$Q$13,11,FALSE))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14"/>
      <c r="C47" s="3"/>
      <c r="D47" s="110"/>
      <c r="E47" s="156" t="str">
        <f>IF(VLOOKUP(D45,$B$9:$D$13,3,FALSE)="","",VLOOKUP((VLOOKUP(D45,$B$9:$D$13,3,FALSE)),Lég!$H$3:$J$30,3,FALSE))</f>
        <v>MT NOTRE-DAME</v>
      </c>
      <c r="F47" s="156"/>
      <c r="G47" s="156"/>
      <c r="H47" s="156"/>
      <c r="I47" s="15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56" t="str">
        <f>IF(VLOOKUP(N45,$B$9:$D$13,3,FALSE)="","",VLOOKUP((VLOOKUP(N45,$B$9:$D$13,3,FALSE)),Lég!$H$3:$J$30,3,FALSE))</f>
        <v>MONTCALM</v>
      </c>
      <c r="P47" s="156"/>
      <c r="Q47" s="156"/>
      <c r="R47" s="156"/>
      <c r="S47" s="15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14"/>
      <c r="C49" s="3"/>
      <c r="D49" s="108">
        <v>3</v>
      </c>
      <c r="E49" s="102" t="str">
        <f>VLOOKUP(D49,$B$9:$J$13,4,FALSE)</f>
        <v>Alessia Maia Vassile</v>
      </c>
      <c r="F49" s="102"/>
      <c r="G49" s="102"/>
      <c r="H49" s="102"/>
      <c r="I49" s="103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11">
        <v>4</v>
      </c>
      <c r="O49" s="102" t="str">
        <f>VLOOKUP(N49,$B$9:$J$13,4,FALSE)</f>
        <v>Margot St-Pierre</v>
      </c>
      <c r="P49" s="102"/>
      <c r="Q49" s="102"/>
      <c r="R49" s="102"/>
      <c r="S49" s="103"/>
      <c r="U49" s="101" t="str">
        <f>IF(OR(K49="",L49=""),"",(COUNTIF(J49:J51,"V")*3)+(COUNTIF(J49:J51,"P")*1)+(COUNTIF(J49:J51,"VS")*1))</f>
        <v/>
      </c>
      <c r="V49" s="101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14"/>
      <c r="C50" s="3"/>
      <c r="D50" s="109"/>
      <c r="E50" s="102" t="str">
        <f>IF(VLOOKUP(D49,$B$9:$Q$13,11,FALSE)="","",VLOOKUP(D49,$B$9:$Q$13,11,FALSE))</f>
        <v/>
      </c>
      <c r="F50" s="102"/>
      <c r="G50" s="102"/>
      <c r="H50" s="102"/>
      <c r="I50" s="103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12"/>
      <c r="O50" s="102" t="str">
        <f>IF(VLOOKUP(N49,$B$9:$Q$13,11,FALSE)="","",VLOOKUP(N49,$B$9:$Q$13,11,FALSE))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14"/>
      <c r="C51" s="3"/>
      <c r="D51" s="110"/>
      <c r="E51" s="156" t="str">
        <f>IF(VLOOKUP(D49,$B$9:$D$13,3,FALSE)="","",VLOOKUP((VLOOKUP(D49,$B$9:$D$13,3,FALSE)),Lég!$H$3:$J$30,3,FALSE))</f>
        <v>LE SALÉSIEN</v>
      </c>
      <c r="F51" s="156"/>
      <c r="G51" s="156"/>
      <c r="H51" s="156"/>
      <c r="I51" s="15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56" t="str">
        <f>IF(VLOOKUP(N49,$B$9:$D$13,3,FALSE)="","",VLOOKUP((VLOOKUP(N49,$B$9:$D$13,3,FALSE)),Lég!$H$3:$J$30,3,FALSE))</f>
        <v>MONTCALM</v>
      </c>
      <c r="P51" s="156"/>
      <c r="Q51" s="156"/>
      <c r="R51" s="156"/>
      <c r="S51" s="15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14"/>
      <c r="C53" s="3"/>
      <c r="D53" s="108">
        <v>1</v>
      </c>
      <c r="E53" s="102" t="str">
        <f>VLOOKUP(D53,$B$9:$J$13,4,FALSE)</f>
        <v>Lynn-Lann Deschênes</v>
      </c>
      <c r="F53" s="102"/>
      <c r="G53" s="102"/>
      <c r="H53" s="102"/>
      <c r="I53" s="103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11">
        <v>2</v>
      </c>
      <c r="O53" s="102" t="str">
        <f>VLOOKUP(N53,$B$9:$J$13,4,FALSE)</f>
        <v>Kathleen Mangeot</v>
      </c>
      <c r="P53" s="102"/>
      <c r="Q53" s="102"/>
      <c r="R53" s="102"/>
      <c r="S53" s="103"/>
      <c r="U53" s="101" t="str">
        <f>IF(OR(K53="",L53=""),"",(COUNTIF(J53:J55,"V")*3)+(COUNTIF(J53:J55,"P")*1)+(COUNTIF(J53:J55,"VS")*1))</f>
        <v/>
      </c>
      <c r="V53" s="101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14"/>
      <c r="C54" s="3"/>
      <c r="D54" s="109"/>
      <c r="E54" s="102" t="str">
        <f>IF(VLOOKUP(D53,$B$9:$Q$13,11,FALSE)="","",VLOOKUP(D53,$B$9:$Q$13,11,FALSE))</f>
        <v/>
      </c>
      <c r="F54" s="102"/>
      <c r="G54" s="102"/>
      <c r="H54" s="102"/>
      <c r="I54" s="103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12"/>
      <c r="O54" s="102" t="str">
        <f>IF(VLOOKUP(N53,$B$9:$Q$13,11,FALSE)="","",VLOOKUP(N53,$B$9:$Q$13,11,FALSE))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14"/>
      <c r="C55" s="3"/>
      <c r="D55" s="110"/>
      <c r="E55" s="156" t="str">
        <f>IF(VLOOKUP(D53,$B$9:$D$13,3,FALSE)="","",VLOOKUP((VLOOKUP(D53,$B$9:$D$13,3,FALSE)),Lég!$H$3:$J$30,3,FALSE))</f>
        <v>MT NOTRE-DAME</v>
      </c>
      <c r="F55" s="156"/>
      <c r="G55" s="156"/>
      <c r="H55" s="156"/>
      <c r="I55" s="156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3"/>
      <c r="O55" s="156" t="str">
        <f>IF(VLOOKUP(N53,$B$9:$D$13,3,FALSE)="","",VLOOKUP((VLOOKUP(N53,$B$9:$D$13,3,FALSE)),Lég!$H$3:$J$30,3,FALSE))</f>
        <v>LE SALÉSIEN</v>
      </c>
      <c r="P55" s="156"/>
      <c r="Q55" s="156"/>
      <c r="R55" s="156"/>
      <c r="S55" s="156"/>
      <c r="U55" s="101"/>
      <c r="V55" s="101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62" priority="8">
      <formula>B2=VLOOKUP("X2",$A$9:$J$13,5,FALSE)</formula>
    </cfRule>
  </conditionalFormatting>
  <conditionalFormatting sqref="B5:F6">
    <cfRule type="expression" dxfId="6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0" priority="6">
      <formula>B1=VLOOKUP("X4",$A$9:$J$13,5,FALSE)</formula>
    </cfRule>
    <cfRule type="expression" dxfId="59" priority="7">
      <formula>B1=VLOOKUP("X3",$A$9:$J$13,5,FALSE)</formula>
    </cfRule>
    <cfRule type="expression" dxfId="5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7" priority="5">
      <formula>B1=VLOOKUP("X5",$A$9:$J$13,5,FALSE)</formula>
    </cfRule>
  </conditionalFormatting>
  <conditionalFormatting sqref="B1:S4">
    <cfRule type="expression" dxfId="56" priority="9">
      <formula>B1=VLOOKUP("X1",$A$9:$J$12,5,FALSE)</formula>
    </cfRule>
  </conditionalFormatting>
  <conditionalFormatting sqref="B4:S7">
    <cfRule type="expression" dxfId="55" priority="2">
      <formula>B4=VLOOKUP("X2",$A$9:$J$13,5,FALSE)</formula>
    </cfRule>
    <cfRule type="expression" dxfId="54" priority="3">
      <formula>B4=VLOOKUP("X3",$A$9:$J$13,5,FALSE)</formula>
    </cfRule>
    <cfRule type="expression" dxfId="53" priority="4">
      <formula>B4=VLOOKUP("X4",$A$9:$J$13,5,FALSE)</formula>
    </cfRule>
  </conditionalFormatting>
  <conditionalFormatting sqref="E8:Q8">
    <cfRule type="expression" dxfId="52" priority="10">
      <formula>E8=VLOOKUP("X2",$A$9:$J$13,5,FALSE)</formula>
    </cfRule>
    <cfRule type="expression" dxfId="5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774D-6D53-4A74-948E-5DC0E44B6A1F}">
  <sheetPr>
    <pageSetUpPr fitToPage="1"/>
  </sheetPr>
  <dimension ref="A1:AG70"/>
  <sheetViews>
    <sheetView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IF(ISNA(VLOOKUP("X",Lég!$G:$H,2,FALSE)),"",VLOOKUP("X",Lég!$G:$H,2,FALSE))</f>
        <v/>
      </c>
      <c r="C2" s="46"/>
      <c r="D2" s="127" t="s">
        <v>146</v>
      </c>
      <c r="E2" s="128"/>
      <c r="F2" s="128"/>
      <c r="G2" s="128"/>
      <c r="H2" s="128"/>
      <c r="I2" s="129"/>
      <c r="J2" s="47"/>
      <c r="K2" s="127" t="s">
        <v>142</v>
      </c>
      <c r="L2" s="128"/>
      <c r="M2" s="129"/>
      <c r="N2" s="2"/>
      <c r="O2" s="150" t="s">
        <v>128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129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107</v>
      </c>
      <c r="C5" s="128"/>
      <c r="D5" s="128"/>
      <c r="E5" s="128"/>
      <c r="F5" s="129"/>
      <c r="G5" s="49"/>
      <c r="H5" s="127"/>
      <c r="I5" s="129"/>
      <c r="J5" s="50"/>
      <c r="K5" s="133" t="s">
        <v>176</v>
      </c>
      <c r="L5" s="134"/>
      <c r="M5" s="134"/>
      <c r="N5" s="135"/>
      <c r="O5" s="139" t="s">
        <v>143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130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5" t="s">
        <v>145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20" t="s">
        <v>167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21" t="s">
        <v>160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21" t="s">
        <v>168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74</v>
      </c>
      <c r="E12" s="121" t="s">
        <v>169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118</v>
      </c>
      <c r="E13" s="124" t="s">
        <v>161</v>
      </c>
      <c r="F13" s="124"/>
      <c r="G13" s="124"/>
      <c r="H13" s="124"/>
      <c r="I13" s="124"/>
      <c r="J13" s="124"/>
      <c r="K13" s="67"/>
      <c r="L13" s="124"/>
      <c r="M13" s="124"/>
      <c r="N13" s="124"/>
      <c r="O13" s="124"/>
      <c r="P13" s="124"/>
      <c r="Q13" s="125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59"/>
      <c r="F16" s="159"/>
      <c r="G16" s="159"/>
      <c r="H16" s="159"/>
      <c r="I16" s="159"/>
      <c r="J16" s="159"/>
      <c r="K16" s="115" t="s">
        <v>133</v>
      </c>
      <c r="L16" s="11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08">
        <v>2</v>
      </c>
      <c r="E17" s="157" t="str">
        <f>VLOOKUP(D17,$B$9:$J$13,4,FALSE)</f>
        <v>Élyane Ruel</v>
      </c>
      <c r="F17" s="102"/>
      <c r="G17" s="102"/>
      <c r="H17" s="102"/>
      <c r="I17" s="103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11">
        <v>4</v>
      </c>
      <c r="O17" s="157" t="str">
        <f>VLOOKUP(N17,$B$9:$J$13,4,FALSE)</f>
        <v>Sarah-Maude Leroux</v>
      </c>
      <c r="P17" s="102"/>
      <c r="Q17" s="102"/>
      <c r="R17" s="102"/>
      <c r="S17" s="103"/>
      <c r="U17" s="101" t="str">
        <f>IF(OR(K17="",L17=""),"",(COUNTIF(J17:J19,"V")*3)+(COUNTIF(J17:J19,"P")*1)+(COUNTIF(J17:J19,"VS")*1))</f>
        <v/>
      </c>
      <c r="V17" s="101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09"/>
      <c r="E18" s="157" t="str">
        <f>IF(VLOOKUP(D17,$B$9:$Q$13,11,FALSE)="","",VLOOKUP(D17,$B$9:$Q$13,11,FALSE))</f>
        <v/>
      </c>
      <c r="F18" s="102"/>
      <c r="G18" s="102"/>
      <c r="H18" s="102"/>
      <c r="I18" s="103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12"/>
      <c r="O18" s="157" t="str">
        <f>IF(VLOOKUP(N17,$B$9:$Q$13,11,FALSE)="","",VLOOKUP(N17,$B$9:$Q$13,11,FALSE))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0"/>
      <c r="E19" s="156" t="str">
        <f>IF(VLOOKUP(D17,$B$9:$D$13,3,FALSE)="","",VLOOKUP((VLOOKUP(D17,$B$9:$D$13,3,FALSE)),Lég!$H$3:$J$30,3,FALSE))</f>
        <v>MONTCALM</v>
      </c>
      <c r="F19" s="156"/>
      <c r="G19" s="156"/>
      <c r="H19" s="156"/>
      <c r="I19" s="15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56" t="str">
        <f>IF(VLOOKUP(N17,$B$9:$D$13,3,FALSE)="","",VLOOKUP((VLOOKUP(N17,$B$9:$D$13,3,FALSE)),Lég!$H$3:$J$30,3,FALSE))</f>
        <v>LA MONTÉE</v>
      </c>
      <c r="P19" s="156"/>
      <c r="Q19" s="156"/>
      <c r="R19" s="156"/>
      <c r="S19" s="15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3</v>
      </c>
      <c r="E21" s="102" t="str">
        <f>VLOOKUP(D21,$B$9:$J$13,4,FALSE)</f>
        <v>Anaïs Legault</v>
      </c>
      <c r="F21" s="102"/>
      <c r="G21" s="102"/>
      <c r="H21" s="102"/>
      <c r="I21" s="103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11">
        <v>5</v>
      </c>
      <c r="O21" s="102" t="str">
        <f>VLOOKUP(N21,$B$9:$J$13,4,FALSE)</f>
        <v>Elia Robert</v>
      </c>
      <c r="P21" s="102"/>
      <c r="Q21" s="102"/>
      <c r="R21" s="102"/>
      <c r="S21" s="103"/>
      <c r="U21" s="101" t="str">
        <f>IF(OR(K21="",L21=""),"",(COUNTIF(J21:J23,"V")*3)+(COUNTIF(J21:J23,"P")*1)+(COUNTIF(J21:J23,"VS")*1))</f>
        <v/>
      </c>
      <c r="V21" s="101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IF(VLOOKUP(D21,$B$9:$Q$13,11,FALSE)="","",VLOOKUP(D21,$B$9:$Q$13,11,FALSE))</f>
        <v/>
      </c>
      <c r="F22" s="102"/>
      <c r="G22" s="102"/>
      <c r="H22" s="102"/>
      <c r="I22" s="103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12"/>
      <c r="O22" s="102" t="str">
        <f>IF(VLOOKUP(N21,$B$9:$Q$13,11,FALSE)="","",VLOOKUP(N21,$B$9:$Q$13,11,FALSE))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56" t="str">
        <f>IF(VLOOKUP(D21,$B$9:$D$13,3,FALSE)="","",VLOOKUP((VLOOKUP(D21,$B$9:$D$13,3,FALSE)),Lég!$H$3:$J$30,3,FALSE))</f>
        <v>LE SALÉSIEN</v>
      </c>
      <c r="F23" s="156"/>
      <c r="G23" s="156"/>
      <c r="H23" s="156"/>
      <c r="I23" s="15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56" t="str">
        <f>IF(VLOOKUP(N21,$B$9:$D$13,3,FALSE)="","",VLOOKUP((VLOOKUP(N21,$B$9:$D$13,3,FALSE)),Lég!$H$3:$J$30,3,FALSE))</f>
        <v>MONTCALM</v>
      </c>
      <c r="P23" s="156"/>
      <c r="Q23" s="156"/>
      <c r="R23" s="156"/>
      <c r="S23" s="15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14"/>
      <c r="C25" s="3"/>
      <c r="D25" s="108">
        <v>1</v>
      </c>
      <c r="E25" s="102" t="str">
        <f>VLOOKUP(D25,$B$9:$J$13,4,FALSE)</f>
        <v>Marianne Beauregard</v>
      </c>
      <c r="F25" s="102"/>
      <c r="G25" s="102"/>
      <c r="H25" s="102"/>
      <c r="I25" s="103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11">
        <v>4</v>
      </c>
      <c r="O25" s="102" t="str">
        <f>VLOOKUP(N25,$B$9:$J$13,4,FALSE)</f>
        <v>Sarah-Maude Leroux</v>
      </c>
      <c r="P25" s="102"/>
      <c r="Q25" s="102"/>
      <c r="R25" s="102"/>
      <c r="S25" s="103"/>
      <c r="U25" s="101" t="str">
        <f>IF(OR(K25="",L25=""),"",(COUNTIF(J25:J27,"V")*3)+(COUNTIF(J25:J27,"P")*1)+(COUNTIF(J25:J27,"VS")*1))</f>
        <v/>
      </c>
      <c r="V25" s="101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14"/>
      <c r="C26" s="3"/>
      <c r="D26" s="109"/>
      <c r="E26" s="102" t="str">
        <f>IF(VLOOKUP(D25,$B$9:$Q$13,11,FALSE)="","",VLOOKUP(D25,$B$9:$Q$13,11,FALSE))</f>
        <v/>
      </c>
      <c r="F26" s="102"/>
      <c r="G26" s="102"/>
      <c r="H26" s="102"/>
      <c r="I26" s="103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12"/>
      <c r="O26" s="102" t="str">
        <f>IF(VLOOKUP(N25,$B$9:$Q$13,11,FALSE)="","",VLOOKUP(N25,$B$9:$Q$13,11,FALSE))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14"/>
      <c r="C27" s="3"/>
      <c r="D27" s="110"/>
      <c r="E27" s="156" t="str">
        <f>IF(VLOOKUP(D25,$B$9:$D$13,3,FALSE)="","",VLOOKUP((VLOOKUP(D25,$B$9:$D$13,3,FALSE)),Lég!$H$3:$J$30,3,FALSE))</f>
        <v>MT NOTRE-DAME</v>
      </c>
      <c r="F27" s="156"/>
      <c r="G27" s="156"/>
      <c r="H27" s="156"/>
      <c r="I27" s="15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56" t="str">
        <f>IF(VLOOKUP(N25,$B$9:$D$13,3,FALSE)="","",VLOOKUP((VLOOKUP(N25,$B$9:$D$13,3,FALSE)),Lég!$H$3:$J$30,3,FALSE))</f>
        <v>LA MONTÉE</v>
      </c>
      <c r="P27" s="156"/>
      <c r="Q27" s="156"/>
      <c r="R27" s="156"/>
      <c r="S27" s="15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14"/>
      <c r="C29" s="3"/>
      <c r="D29" s="108">
        <v>2</v>
      </c>
      <c r="E29" s="102" t="str">
        <f>VLOOKUP(D29,$B$9:$J$13,4,FALSE)</f>
        <v>Élyane Ruel</v>
      </c>
      <c r="F29" s="102"/>
      <c r="G29" s="102"/>
      <c r="H29" s="102"/>
      <c r="I29" s="103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11">
        <v>5</v>
      </c>
      <c r="O29" s="102" t="str">
        <f>VLOOKUP(N29,$B$9:$J$13,4,FALSE)</f>
        <v>Elia Robert</v>
      </c>
      <c r="P29" s="102"/>
      <c r="Q29" s="102"/>
      <c r="R29" s="102"/>
      <c r="S29" s="103"/>
      <c r="U29" s="101" t="str">
        <f>IF(OR(K29="",L29=""),"",(COUNTIF(J29:J31,"V")*3)+(COUNTIF(J29:J31,"P")*1)+(COUNTIF(J29:J31,"VS")*1))</f>
        <v/>
      </c>
      <c r="V29" s="101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14"/>
      <c r="C30" s="3"/>
      <c r="D30" s="109"/>
      <c r="E30" s="102" t="str">
        <f>IF(VLOOKUP(D29,$B$9:$Q$13,11,FALSE)="","",VLOOKUP(D29,$B$9:$Q$13,11,FALSE))</f>
        <v/>
      </c>
      <c r="F30" s="102"/>
      <c r="G30" s="102"/>
      <c r="H30" s="102"/>
      <c r="I30" s="103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12"/>
      <c r="O30" s="102" t="str">
        <f>IF(VLOOKUP(N29,$B$9:$Q$13,11,FALSE)="","",VLOOKUP(N29,$B$9:$Q$13,11,FALSE))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14"/>
      <c r="C31" s="3"/>
      <c r="D31" s="110"/>
      <c r="E31" s="156" t="str">
        <f>IF(VLOOKUP(D29,$B$9:$D$13,3,FALSE)="","",VLOOKUP((VLOOKUP(D29,$B$9:$D$13,3,FALSE)),Lég!$H$3:$J$30,3,FALSE))</f>
        <v>MONTCALM</v>
      </c>
      <c r="F31" s="156"/>
      <c r="G31" s="156"/>
      <c r="H31" s="156"/>
      <c r="I31" s="15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56" t="str">
        <f>IF(VLOOKUP(N29,$B$9:$D$13,3,FALSE)="","",VLOOKUP((VLOOKUP(N29,$B$9:$D$13,3,FALSE)),Lég!$H$3:$J$30,3,FALSE))</f>
        <v>MONTCALM</v>
      </c>
      <c r="P31" s="156"/>
      <c r="Q31" s="156"/>
      <c r="R31" s="156"/>
      <c r="S31" s="15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14"/>
      <c r="C33" s="3"/>
      <c r="D33" s="108">
        <v>1</v>
      </c>
      <c r="E33" s="102" t="str">
        <f>VLOOKUP(D33,$B$9:$J$13,4,FALSE)</f>
        <v>Marianne Beauregard</v>
      </c>
      <c r="F33" s="102"/>
      <c r="G33" s="102"/>
      <c r="H33" s="102"/>
      <c r="I33" s="103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11">
        <v>3</v>
      </c>
      <c r="O33" s="102" t="str">
        <f>VLOOKUP(N33,$B$9:$J$13,4,FALSE)</f>
        <v>Anaïs Legault</v>
      </c>
      <c r="P33" s="102"/>
      <c r="Q33" s="102"/>
      <c r="R33" s="102"/>
      <c r="S33" s="103"/>
      <c r="U33" s="101" t="str">
        <f>IF(OR(K33="",L33=""),"",(COUNTIF(J33:J35,"V")*3)+(COUNTIF(J33:J35,"P")*1)+(COUNTIF(J33:J35,"VS")*1))</f>
        <v/>
      </c>
      <c r="V33" s="101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14"/>
      <c r="C34" s="3"/>
      <c r="D34" s="109"/>
      <c r="E34" s="102" t="str">
        <f>IF(VLOOKUP(D33,$B$9:$Q$13,11,FALSE)="","",VLOOKUP(D33,$B$9:$Q$13,11,FALSE))</f>
        <v/>
      </c>
      <c r="F34" s="102"/>
      <c r="G34" s="102"/>
      <c r="H34" s="102"/>
      <c r="I34" s="103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12"/>
      <c r="O34" s="102" t="str">
        <f>IF(VLOOKUP(N33,$B$9:$Q$13,11,FALSE)="","",VLOOKUP(N33,$B$9:$Q$13,11,FALSE))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14"/>
      <c r="C35" s="3"/>
      <c r="D35" s="110"/>
      <c r="E35" s="156" t="str">
        <f>IF(VLOOKUP(D33,$B$9:$D$13,3,FALSE)="","",VLOOKUP((VLOOKUP(D33,$B$9:$D$13,3,FALSE)),Lég!$H$3:$J$30,3,FALSE))</f>
        <v>MT NOTRE-DAME</v>
      </c>
      <c r="F35" s="156"/>
      <c r="G35" s="156"/>
      <c r="H35" s="156"/>
      <c r="I35" s="15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56" t="str">
        <f>IF(VLOOKUP(N33,$B$9:$D$13,3,FALSE)="","",VLOOKUP((VLOOKUP(N33,$B$9:$D$13,3,FALSE)),Lég!$H$3:$J$30,3,FALSE))</f>
        <v>LE SALÉSIEN</v>
      </c>
      <c r="P35" s="156"/>
      <c r="Q35" s="156"/>
      <c r="R35" s="156"/>
      <c r="S35" s="15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14"/>
      <c r="C37" s="3"/>
      <c r="D37" s="108">
        <v>4</v>
      </c>
      <c r="E37" s="102" t="str">
        <f>VLOOKUP(D37,$B$9:$J$13,4,FALSE)</f>
        <v>Sarah-Maude Leroux</v>
      </c>
      <c r="F37" s="102"/>
      <c r="G37" s="102"/>
      <c r="H37" s="102"/>
      <c r="I37" s="103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11">
        <v>5</v>
      </c>
      <c r="O37" s="102" t="str">
        <f>VLOOKUP(N37,$B$9:$J$13,4,FALSE)</f>
        <v>Elia Robert</v>
      </c>
      <c r="P37" s="102"/>
      <c r="Q37" s="102"/>
      <c r="R37" s="102"/>
      <c r="S37" s="103"/>
      <c r="U37" s="101" t="str">
        <f>IF(OR(K37="",L37=""),"",(COUNTIF(J37:J39,"V")*3)+(COUNTIF(J37:J39,"P")*1)+(COUNTIF(J37:J39,"VS")*1))</f>
        <v/>
      </c>
      <c r="V37" s="101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14"/>
      <c r="C38" s="3"/>
      <c r="D38" s="109"/>
      <c r="E38" s="102" t="str">
        <f>IF(VLOOKUP(D37,$B$9:$Q$13,11,FALSE)="","",VLOOKUP(D37,$B$9:$Q$13,11,FALSE))</f>
        <v/>
      </c>
      <c r="F38" s="102"/>
      <c r="G38" s="102"/>
      <c r="H38" s="102"/>
      <c r="I38" s="103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12"/>
      <c r="O38" s="102" t="str">
        <f>IF(VLOOKUP(N37,$B$9:$Q$13,11,FALSE)="","",VLOOKUP(N37,$B$9:$Q$13,11,FALSE))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14"/>
      <c r="C39" s="3"/>
      <c r="D39" s="110"/>
      <c r="E39" s="156" t="str">
        <f>IF(VLOOKUP(D37,$B$9:$D$13,3,FALSE)="","",VLOOKUP((VLOOKUP(D37,$B$9:$D$13,3,FALSE)),Lég!$H$3:$J$30,3,FALSE))</f>
        <v>LA MONTÉE</v>
      </c>
      <c r="F39" s="156"/>
      <c r="G39" s="156"/>
      <c r="H39" s="156"/>
      <c r="I39" s="15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56" t="str">
        <f>IF(VLOOKUP(N37,$B$9:$D$13,3,FALSE)="","",VLOOKUP((VLOOKUP(N37,$B$9:$D$13,3,FALSE)),Lég!$H$3:$J$30,3,FALSE))</f>
        <v>MONTCALM</v>
      </c>
      <c r="P39" s="156"/>
      <c r="Q39" s="156"/>
      <c r="R39" s="156"/>
      <c r="S39" s="15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14"/>
      <c r="C41" s="3"/>
      <c r="D41" s="108">
        <v>2</v>
      </c>
      <c r="E41" s="102" t="str">
        <f>VLOOKUP(D41,$B$9:$J$13,4,FALSE)</f>
        <v>Élyane Ruel</v>
      </c>
      <c r="F41" s="102"/>
      <c r="G41" s="102"/>
      <c r="H41" s="102"/>
      <c r="I41" s="103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11">
        <v>3</v>
      </c>
      <c r="O41" s="102" t="str">
        <f>VLOOKUP(N41,$B$9:$J$13,4,FALSE)</f>
        <v>Anaïs Legault</v>
      </c>
      <c r="P41" s="102"/>
      <c r="Q41" s="102"/>
      <c r="R41" s="102"/>
      <c r="S41" s="103"/>
      <c r="U41" s="101" t="str">
        <f>IF(OR(K41="",L41=""),"",(COUNTIF(J41:J43,"V")*3)+(COUNTIF(J41:J43,"P")*1)+(COUNTIF(J41:J43,"VS")*1))</f>
        <v/>
      </c>
      <c r="V41" s="101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14"/>
      <c r="C42" s="3"/>
      <c r="D42" s="109"/>
      <c r="E42" s="102" t="str">
        <f>IF(VLOOKUP(D41,$B$9:$Q$13,11,FALSE)="","",VLOOKUP(D41,$B$9:$Q$13,11,FALSE))</f>
        <v/>
      </c>
      <c r="F42" s="102"/>
      <c r="G42" s="102"/>
      <c r="H42" s="102"/>
      <c r="I42" s="103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12"/>
      <c r="O42" s="102" t="str">
        <f>IF(VLOOKUP(N41,$B$9:$Q$13,11,FALSE)="","",VLOOKUP(N41,$B$9:$Q$13,11,FALSE))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14"/>
      <c r="C43" s="3"/>
      <c r="D43" s="110"/>
      <c r="E43" s="156" t="str">
        <f>IF(VLOOKUP(D41,$B$9:$D$13,3,FALSE)="","",VLOOKUP((VLOOKUP(D41,$B$9:$D$13,3,FALSE)),Lég!$H$3:$J$30,3,FALSE))</f>
        <v>MONTCALM</v>
      </c>
      <c r="F43" s="156"/>
      <c r="G43" s="156"/>
      <c r="H43" s="156"/>
      <c r="I43" s="15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56" t="str">
        <f>IF(VLOOKUP(N41,$B$9:$D$13,3,FALSE)="","",VLOOKUP((VLOOKUP(N41,$B$9:$D$13,3,FALSE)),Lég!$H$3:$J$30,3,FALSE))</f>
        <v>LE SALÉSIEN</v>
      </c>
      <c r="P43" s="156"/>
      <c r="Q43" s="156"/>
      <c r="R43" s="156"/>
      <c r="S43" s="15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14"/>
      <c r="C45" s="3"/>
      <c r="D45" s="108">
        <v>1</v>
      </c>
      <c r="E45" s="102" t="str">
        <f>VLOOKUP(D45,$B$9:$J$13,4,FALSE)</f>
        <v>Marianne Beauregard</v>
      </c>
      <c r="F45" s="102"/>
      <c r="G45" s="102"/>
      <c r="H45" s="102"/>
      <c r="I45" s="103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11">
        <v>5</v>
      </c>
      <c r="O45" s="102" t="str">
        <f>VLOOKUP(N45,$B$9:$J$13,4,FALSE)</f>
        <v>Elia Robert</v>
      </c>
      <c r="P45" s="102"/>
      <c r="Q45" s="102"/>
      <c r="R45" s="102"/>
      <c r="S45" s="103"/>
      <c r="U45" s="101" t="str">
        <f>IF(OR(K45="",L45=""),"",(COUNTIF(J45:J47,"V")*3)+(COUNTIF(J45:J47,"P")*1)+(COUNTIF(J45:J47,"VS")*1))</f>
        <v/>
      </c>
      <c r="V45" s="101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14"/>
      <c r="C46" s="3"/>
      <c r="D46" s="109"/>
      <c r="E46" s="102" t="str">
        <f>IF(VLOOKUP(D45,$B$9:$Q$13,11,FALSE)="","",VLOOKUP(D45,$B$9:$Q$13,11,FALSE))</f>
        <v/>
      </c>
      <c r="F46" s="102"/>
      <c r="G46" s="102"/>
      <c r="H46" s="102"/>
      <c r="I46" s="103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12"/>
      <c r="O46" s="102" t="str">
        <f>IF(VLOOKUP(N45,$B$9:$Q$13,11,FALSE)="","",VLOOKUP(N45,$B$9:$Q$13,11,FALSE))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14"/>
      <c r="C47" s="3"/>
      <c r="D47" s="110"/>
      <c r="E47" s="156" t="str">
        <f>IF(VLOOKUP(D45,$B$9:$D$13,3,FALSE)="","",VLOOKUP((VLOOKUP(D45,$B$9:$D$13,3,FALSE)),Lég!$H$3:$J$30,3,FALSE))</f>
        <v>MT NOTRE-DAME</v>
      </c>
      <c r="F47" s="156"/>
      <c r="G47" s="156"/>
      <c r="H47" s="156"/>
      <c r="I47" s="15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56" t="str">
        <f>IF(VLOOKUP(N45,$B$9:$D$13,3,FALSE)="","",VLOOKUP((VLOOKUP(N45,$B$9:$D$13,3,FALSE)),Lég!$H$3:$J$30,3,FALSE))</f>
        <v>MONTCALM</v>
      </c>
      <c r="P47" s="156"/>
      <c r="Q47" s="156"/>
      <c r="R47" s="156"/>
      <c r="S47" s="15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14"/>
      <c r="C49" s="3"/>
      <c r="D49" s="108">
        <v>3</v>
      </c>
      <c r="E49" s="102" t="str">
        <f>VLOOKUP(D49,$B$9:$J$13,4,FALSE)</f>
        <v>Anaïs Legault</v>
      </c>
      <c r="F49" s="102"/>
      <c r="G49" s="102"/>
      <c r="H49" s="102"/>
      <c r="I49" s="103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11">
        <v>4</v>
      </c>
      <c r="O49" s="102" t="str">
        <f>VLOOKUP(N49,$B$9:$J$13,4,FALSE)</f>
        <v>Sarah-Maude Leroux</v>
      </c>
      <c r="P49" s="102"/>
      <c r="Q49" s="102"/>
      <c r="R49" s="102"/>
      <c r="S49" s="103"/>
      <c r="U49" s="101" t="str">
        <f>IF(OR(K49="",L49=""),"",(COUNTIF(J49:J51,"V")*3)+(COUNTIF(J49:J51,"P")*1)+(COUNTIF(J49:J51,"VS")*1))</f>
        <v/>
      </c>
      <c r="V49" s="101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14"/>
      <c r="C50" s="3"/>
      <c r="D50" s="109"/>
      <c r="E50" s="102" t="str">
        <f>IF(VLOOKUP(D49,$B$9:$Q$13,11,FALSE)="","",VLOOKUP(D49,$B$9:$Q$13,11,FALSE))</f>
        <v/>
      </c>
      <c r="F50" s="102"/>
      <c r="G50" s="102"/>
      <c r="H50" s="102"/>
      <c r="I50" s="103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12"/>
      <c r="O50" s="102" t="str">
        <f>IF(VLOOKUP(N49,$B$9:$Q$13,11,FALSE)="","",VLOOKUP(N49,$B$9:$Q$13,11,FALSE))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14"/>
      <c r="C51" s="3"/>
      <c r="D51" s="110"/>
      <c r="E51" s="156" t="str">
        <f>IF(VLOOKUP(D49,$B$9:$D$13,3,FALSE)="","",VLOOKUP((VLOOKUP(D49,$B$9:$D$13,3,FALSE)),Lég!$H$3:$J$30,3,FALSE))</f>
        <v>LE SALÉSIEN</v>
      </c>
      <c r="F51" s="156"/>
      <c r="G51" s="156"/>
      <c r="H51" s="156"/>
      <c r="I51" s="15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56" t="str">
        <f>IF(VLOOKUP(N49,$B$9:$D$13,3,FALSE)="","",VLOOKUP((VLOOKUP(N49,$B$9:$D$13,3,FALSE)),Lég!$H$3:$J$30,3,FALSE))</f>
        <v>LA MONTÉE</v>
      </c>
      <c r="P51" s="156"/>
      <c r="Q51" s="156"/>
      <c r="R51" s="156"/>
      <c r="S51" s="15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14"/>
      <c r="C53" s="3"/>
      <c r="D53" s="108">
        <v>1</v>
      </c>
      <c r="E53" s="102" t="str">
        <f>VLOOKUP(D53,$B$9:$J$13,4,FALSE)</f>
        <v>Marianne Beauregard</v>
      </c>
      <c r="F53" s="102"/>
      <c r="G53" s="102"/>
      <c r="H53" s="102"/>
      <c r="I53" s="103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11">
        <v>2</v>
      </c>
      <c r="O53" s="102" t="str">
        <f>VLOOKUP(N53,$B$9:$J$13,4,FALSE)</f>
        <v>Élyane Ruel</v>
      </c>
      <c r="P53" s="102"/>
      <c r="Q53" s="102"/>
      <c r="R53" s="102"/>
      <c r="S53" s="103"/>
      <c r="U53" s="101" t="str">
        <f>IF(OR(K53="",L53=""),"",(COUNTIF(J53:J55,"V")*3)+(COUNTIF(J53:J55,"P")*1)+(COUNTIF(J53:J55,"VS")*1))</f>
        <v/>
      </c>
      <c r="V53" s="101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14"/>
      <c r="C54" s="3"/>
      <c r="D54" s="109"/>
      <c r="E54" s="102" t="str">
        <f>IF(VLOOKUP(D53,$B$9:$Q$13,11,FALSE)="","",VLOOKUP(D53,$B$9:$Q$13,11,FALSE))</f>
        <v/>
      </c>
      <c r="F54" s="102"/>
      <c r="G54" s="102"/>
      <c r="H54" s="102"/>
      <c r="I54" s="103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12"/>
      <c r="O54" s="102" t="str">
        <f>IF(VLOOKUP(N53,$B$9:$Q$13,11,FALSE)="","",VLOOKUP(N53,$B$9:$Q$13,11,FALSE))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14"/>
      <c r="C55" s="3"/>
      <c r="D55" s="110"/>
      <c r="E55" s="156" t="str">
        <f>IF(VLOOKUP(D53,$B$9:$D$13,3,FALSE)="","",VLOOKUP((VLOOKUP(D53,$B$9:$D$13,3,FALSE)),Lég!$H$3:$J$30,3,FALSE))</f>
        <v>MT NOTRE-DAME</v>
      </c>
      <c r="F55" s="156"/>
      <c r="G55" s="156"/>
      <c r="H55" s="156"/>
      <c r="I55" s="156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3"/>
      <c r="O55" s="156" t="str">
        <f>IF(VLOOKUP(N53,$B$9:$D$13,3,FALSE)="","",VLOOKUP((VLOOKUP(N53,$B$9:$D$13,3,FALSE)),Lég!$H$3:$J$30,3,FALSE))</f>
        <v>MONTCALM</v>
      </c>
      <c r="P55" s="156"/>
      <c r="Q55" s="156"/>
      <c r="R55" s="156"/>
      <c r="S55" s="156"/>
      <c r="U55" s="101"/>
      <c r="V55" s="101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9" priority="8">
      <formula>B2=VLOOKUP("X2",$A$9:$J$13,5,FALSE)</formula>
    </cfRule>
  </conditionalFormatting>
  <conditionalFormatting sqref="B5:F6">
    <cfRule type="expression" dxfId="4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7" priority="6">
      <formula>B1=VLOOKUP("X4",$A$9:$J$13,5,FALSE)</formula>
    </cfRule>
    <cfRule type="expression" dxfId="46" priority="7">
      <formula>B1=VLOOKUP("X3",$A$9:$J$13,5,FALSE)</formula>
    </cfRule>
    <cfRule type="expression" dxfId="4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4" priority="5">
      <formula>B1=VLOOKUP("X5",$A$9:$J$13,5,FALSE)</formula>
    </cfRule>
  </conditionalFormatting>
  <conditionalFormatting sqref="B1:S4">
    <cfRule type="expression" dxfId="43" priority="9">
      <formula>B1=VLOOKUP("X1",$A$9:$J$12,5,FALSE)</formula>
    </cfRule>
  </conditionalFormatting>
  <conditionalFormatting sqref="B4:S7">
    <cfRule type="expression" dxfId="42" priority="2">
      <formula>B4=VLOOKUP("X2",$A$9:$J$13,5,FALSE)</formula>
    </cfRule>
    <cfRule type="expression" dxfId="41" priority="3">
      <formula>B4=VLOOKUP("X3",$A$9:$J$13,5,FALSE)</formula>
    </cfRule>
    <cfRule type="expression" dxfId="40" priority="4">
      <formula>B4=VLOOKUP("X4",$A$9:$J$13,5,FALSE)</formula>
    </cfRule>
  </conditionalFormatting>
  <conditionalFormatting sqref="E8:Q8">
    <cfRule type="expression" dxfId="39" priority="10">
      <formula>E8=VLOOKUP("X2",$A$9:$J$13,5,FALSE)</formula>
    </cfRule>
    <cfRule type="expression" dxfId="3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BFAD-E6C4-454E-84B8-2FFD2F3DBA56}">
  <sheetPr>
    <pageSetUpPr fitToPage="1"/>
  </sheetPr>
  <dimension ref="A1:AG70"/>
  <sheetViews>
    <sheetView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IF(ISNA(VLOOKUP("X",Lég!$G:$H,2,FALSE)),"",VLOOKUP("X",Lég!$G:$H,2,FALSE))</f>
        <v/>
      </c>
      <c r="C2" s="46"/>
      <c r="D2" s="127" t="s">
        <v>147</v>
      </c>
      <c r="E2" s="128"/>
      <c r="F2" s="128"/>
      <c r="G2" s="128"/>
      <c r="H2" s="128"/>
      <c r="I2" s="129"/>
      <c r="J2" s="47"/>
      <c r="K2" s="127" t="s">
        <v>142</v>
      </c>
      <c r="L2" s="128"/>
      <c r="M2" s="129"/>
      <c r="N2" s="2"/>
      <c r="O2" s="150" t="s">
        <v>128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129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107</v>
      </c>
      <c r="C5" s="128"/>
      <c r="D5" s="128"/>
      <c r="E5" s="128"/>
      <c r="F5" s="129"/>
      <c r="G5" s="49"/>
      <c r="H5" s="127"/>
      <c r="I5" s="129"/>
      <c r="J5" s="50"/>
      <c r="K5" s="133" t="s">
        <v>177</v>
      </c>
      <c r="L5" s="134"/>
      <c r="M5" s="134"/>
      <c r="N5" s="135"/>
      <c r="O5" s="139" t="s">
        <v>143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130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5" t="s">
        <v>149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20" t="s">
        <v>162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93</v>
      </c>
      <c r="E10" s="121" t="s">
        <v>170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21" t="s">
        <v>163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21" t="s">
        <v>164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</v>
      </c>
      <c r="E13" s="124" t="s">
        <v>171</v>
      </c>
      <c r="F13" s="124"/>
      <c r="G13" s="124"/>
      <c r="H13" s="124"/>
      <c r="I13" s="124"/>
      <c r="J13" s="124"/>
      <c r="K13" s="67"/>
      <c r="L13" s="124"/>
      <c r="M13" s="124"/>
      <c r="N13" s="124"/>
      <c r="O13" s="124"/>
      <c r="P13" s="124"/>
      <c r="Q13" s="125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59"/>
      <c r="F16" s="159"/>
      <c r="G16" s="159"/>
      <c r="H16" s="159"/>
      <c r="I16" s="159"/>
      <c r="J16" s="159"/>
      <c r="K16" s="115" t="s">
        <v>133</v>
      </c>
      <c r="L16" s="11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08">
        <v>2</v>
      </c>
      <c r="E17" s="157" t="str">
        <f>VLOOKUP(D17,$B$9:$J$13,4,FALSE)</f>
        <v>Dalia Dutil Elias</v>
      </c>
      <c r="F17" s="102"/>
      <c r="G17" s="102"/>
      <c r="H17" s="102"/>
      <c r="I17" s="103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11">
        <v>4</v>
      </c>
      <c r="O17" s="157" t="str">
        <f>VLOOKUP(N17,$B$9:$J$13,4,FALSE)</f>
        <v>Charlotte Legast</v>
      </c>
      <c r="P17" s="102"/>
      <c r="Q17" s="102"/>
      <c r="R17" s="102"/>
      <c r="S17" s="103"/>
      <c r="U17" s="101" t="str">
        <f>IF(OR(K17="",L17=""),"",(COUNTIF(J17:J19,"V")*3)+(COUNTIF(J17:J19,"P")*1)+(COUNTIF(J17:J19,"VS")*1))</f>
        <v/>
      </c>
      <c r="V17" s="101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09"/>
      <c r="E18" s="157" t="str">
        <f>IF(VLOOKUP(D17,$B$9:$Q$13,11,FALSE)="","",VLOOKUP(D17,$B$9:$Q$13,11,FALSE))</f>
        <v/>
      </c>
      <c r="F18" s="102"/>
      <c r="G18" s="102"/>
      <c r="H18" s="102"/>
      <c r="I18" s="103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12"/>
      <c r="O18" s="157" t="str">
        <f>IF(VLOOKUP(N17,$B$9:$Q$13,11,FALSE)="","",VLOOKUP(N17,$B$9:$Q$13,11,FALSE))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0"/>
      <c r="E19" s="156" t="str">
        <f>IF(VLOOKUP(D17,$B$9:$D$13,3,FALSE)="","",VLOOKUP((VLOOKUP(D17,$B$9:$D$13,3,FALSE)),Lég!$H$3:$J$30,3,FALSE))</f>
        <v>MT NOTRE-DAME</v>
      </c>
      <c r="F19" s="156"/>
      <c r="G19" s="156"/>
      <c r="H19" s="156"/>
      <c r="I19" s="15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56" t="str">
        <f>IF(VLOOKUP(N17,$B$9:$D$13,3,FALSE)="","",VLOOKUP((VLOOKUP(N17,$B$9:$D$13,3,FALSE)),Lég!$H$3:$J$30,3,FALSE))</f>
        <v>MONTCALM</v>
      </c>
      <c r="P19" s="156"/>
      <c r="Q19" s="156"/>
      <c r="R19" s="156"/>
      <c r="S19" s="15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3</v>
      </c>
      <c r="E21" s="102" t="str">
        <f>VLOOKUP(D21,$B$9:$J$13,4,FALSE)</f>
        <v>Noémie Demers</v>
      </c>
      <c r="F21" s="102"/>
      <c r="G21" s="102"/>
      <c r="H21" s="102"/>
      <c r="I21" s="103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11">
        <v>5</v>
      </c>
      <c r="O21" s="102" t="str">
        <f>VLOOKUP(N21,$B$9:$J$13,4,FALSE)</f>
        <v>Marianne Carrier</v>
      </c>
      <c r="P21" s="102"/>
      <c r="Q21" s="102"/>
      <c r="R21" s="102"/>
      <c r="S21" s="103"/>
      <c r="U21" s="101" t="str">
        <f>IF(OR(K21="",L21=""),"",(COUNTIF(J21:J23,"V")*3)+(COUNTIF(J21:J23,"P")*1)+(COUNTIF(J21:J23,"VS")*1))</f>
        <v/>
      </c>
      <c r="V21" s="101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IF(VLOOKUP(D21,$B$9:$Q$13,11,FALSE)="","",VLOOKUP(D21,$B$9:$Q$13,11,FALSE))</f>
        <v/>
      </c>
      <c r="F22" s="102"/>
      <c r="G22" s="102"/>
      <c r="H22" s="102"/>
      <c r="I22" s="103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12"/>
      <c r="O22" s="102" t="str">
        <f>IF(VLOOKUP(N21,$B$9:$Q$13,11,FALSE)="","",VLOOKUP(N21,$B$9:$Q$13,11,FALSE))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56" t="str">
        <f>IF(VLOOKUP(D21,$B$9:$D$13,3,FALSE)="","",VLOOKUP((VLOOKUP(D21,$B$9:$D$13,3,FALSE)),Lég!$H$3:$J$30,3,FALSE))</f>
        <v>MONTCALM</v>
      </c>
      <c r="F23" s="156"/>
      <c r="G23" s="156"/>
      <c r="H23" s="156"/>
      <c r="I23" s="15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56" t="str">
        <f>IF(VLOOKUP(N21,$B$9:$D$13,3,FALSE)="","",VLOOKUP((VLOOKUP(N21,$B$9:$D$13,3,FALSE)),Lég!$H$3:$J$30,3,FALSE))</f>
        <v>DU TOURNESOL</v>
      </c>
      <c r="P23" s="156"/>
      <c r="Q23" s="156"/>
      <c r="R23" s="156"/>
      <c r="S23" s="15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14"/>
      <c r="C25" s="3"/>
      <c r="D25" s="108">
        <v>1</v>
      </c>
      <c r="E25" s="102" t="str">
        <f>VLOOKUP(D25,$B$9:$J$13,4,FALSE)</f>
        <v>Maryléa Nadeau</v>
      </c>
      <c r="F25" s="102"/>
      <c r="G25" s="102"/>
      <c r="H25" s="102"/>
      <c r="I25" s="103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11">
        <v>4</v>
      </c>
      <c r="O25" s="102" t="str">
        <f>VLOOKUP(N25,$B$9:$J$13,4,FALSE)</f>
        <v>Charlotte Legast</v>
      </c>
      <c r="P25" s="102"/>
      <c r="Q25" s="102"/>
      <c r="R25" s="102"/>
      <c r="S25" s="103"/>
      <c r="U25" s="101" t="str">
        <f>IF(OR(K25="",L25=""),"",(COUNTIF(J25:J27,"V")*3)+(COUNTIF(J25:J27,"P")*1)+(COUNTIF(J25:J27,"VS")*1))</f>
        <v/>
      </c>
      <c r="V25" s="101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14"/>
      <c r="C26" s="3"/>
      <c r="D26" s="109"/>
      <c r="E26" s="102" t="str">
        <f>IF(VLOOKUP(D25,$B$9:$Q$13,11,FALSE)="","",VLOOKUP(D25,$B$9:$Q$13,11,FALSE))</f>
        <v/>
      </c>
      <c r="F26" s="102"/>
      <c r="G26" s="102"/>
      <c r="H26" s="102"/>
      <c r="I26" s="103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12"/>
      <c r="O26" s="102" t="str">
        <f>IF(VLOOKUP(N25,$B$9:$Q$13,11,FALSE)="","",VLOOKUP(N25,$B$9:$Q$13,11,FALSE))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14"/>
      <c r="C27" s="3"/>
      <c r="D27" s="110"/>
      <c r="E27" s="156" t="str">
        <f>IF(VLOOKUP(D25,$B$9:$D$13,3,FALSE)="","",VLOOKUP((VLOOKUP(D25,$B$9:$D$13,3,FALSE)),Lég!$H$3:$J$30,3,FALSE))</f>
        <v>MONTCALM</v>
      </c>
      <c r="F27" s="156"/>
      <c r="G27" s="156"/>
      <c r="H27" s="156"/>
      <c r="I27" s="15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56" t="str">
        <f>IF(VLOOKUP(N25,$B$9:$D$13,3,FALSE)="","",VLOOKUP((VLOOKUP(N25,$B$9:$D$13,3,FALSE)),Lég!$H$3:$J$30,3,FALSE))</f>
        <v>MONTCALM</v>
      </c>
      <c r="P27" s="156"/>
      <c r="Q27" s="156"/>
      <c r="R27" s="156"/>
      <c r="S27" s="15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14"/>
      <c r="C29" s="3"/>
      <c r="D29" s="108">
        <v>2</v>
      </c>
      <c r="E29" s="102" t="str">
        <f>VLOOKUP(D29,$B$9:$J$13,4,FALSE)</f>
        <v>Dalia Dutil Elias</v>
      </c>
      <c r="F29" s="102"/>
      <c r="G29" s="102"/>
      <c r="H29" s="102"/>
      <c r="I29" s="103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11">
        <v>5</v>
      </c>
      <c r="O29" s="102" t="str">
        <f>VLOOKUP(N29,$B$9:$J$13,4,FALSE)</f>
        <v>Marianne Carrier</v>
      </c>
      <c r="P29" s="102"/>
      <c r="Q29" s="102"/>
      <c r="R29" s="102"/>
      <c r="S29" s="103"/>
      <c r="U29" s="101" t="str">
        <f>IF(OR(K29="",L29=""),"",(COUNTIF(J29:J31,"V")*3)+(COUNTIF(J29:J31,"P")*1)+(COUNTIF(J29:J31,"VS")*1))</f>
        <v/>
      </c>
      <c r="V29" s="101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14"/>
      <c r="C30" s="3"/>
      <c r="D30" s="109"/>
      <c r="E30" s="102" t="str">
        <f>IF(VLOOKUP(D29,$B$9:$Q$13,11,FALSE)="","",VLOOKUP(D29,$B$9:$Q$13,11,FALSE))</f>
        <v/>
      </c>
      <c r="F30" s="102"/>
      <c r="G30" s="102"/>
      <c r="H30" s="102"/>
      <c r="I30" s="103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12"/>
      <c r="O30" s="102" t="str">
        <f>IF(VLOOKUP(N29,$B$9:$Q$13,11,FALSE)="","",VLOOKUP(N29,$B$9:$Q$13,11,FALSE))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14"/>
      <c r="C31" s="3"/>
      <c r="D31" s="110"/>
      <c r="E31" s="156" t="str">
        <f>IF(VLOOKUP(D29,$B$9:$D$13,3,FALSE)="","",VLOOKUP((VLOOKUP(D29,$B$9:$D$13,3,FALSE)),Lég!$H$3:$J$30,3,FALSE))</f>
        <v>MT NOTRE-DAME</v>
      </c>
      <c r="F31" s="156"/>
      <c r="G31" s="156"/>
      <c r="H31" s="156"/>
      <c r="I31" s="15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56" t="str">
        <f>IF(VLOOKUP(N29,$B$9:$D$13,3,FALSE)="","",VLOOKUP((VLOOKUP(N29,$B$9:$D$13,3,FALSE)),Lég!$H$3:$J$30,3,FALSE))</f>
        <v>DU TOURNESOL</v>
      </c>
      <c r="P31" s="156"/>
      <c r="Q31" s="156"/>
      <c r="R31" s="156"/>
      <c r="S31" s="15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14"/>
      <c r="C33" s="3"/>
      <c r="D33" s="108">
        <v>1</v>
      </c>
      <c r="E33" s="102" t="str">
        <f>VLOOKUP(D33,$B$9:$J$13,4,FALSE)</f>
        <v>Maryléa Nadeau</v>
      </c>
      <c r="F33" s="102"/>
      <c r="G33" s="102"/>
      <c r="H33" s="102"/>
      <c r="I33" s="103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11">
        <v>3</v>
      </c>
      <c r="O33" s="102" t="str">
        <f>VLOOKUP(N33,$B$9:$J$13,4,FALSE)</f>
        <v>Noémie Demers</v>
      </c>
      <c r="P33" s="102"/>
      <c r="Q33" s="102"/>
      <c r="R33" s="102"/>
      <c r="S33" s="103"/>
      <c r="U33" s="101" t="str">
        <f>IF(OR(K33="",L33=""),"",(COUNTIF(J33:J35,"V")*3)+(COUNTIF(J33:J35,"P")*1)+(COUNTIF(J33:J35,"VS")*1))</f>
        <v/>
      </c>
      <c r="V33" s="101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14"/>
      <c r="C34" s="3"/>
      <c r="D34" s="109"/>
      <c r="E34" s="102" t="str">
        <f>IF(VLOOKUP(D33,$B$9:$Q$13,11,FALSE)="","",VLOOKUP(D33,$B$9:$Q$13,11,FALSE))</f>
        <v/>
      </c>
      <c r="F34" s="102"/>
      <c r="G34" s="102"/>
      <c r="H34" s="102"/>
      <c r="I34" s="103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12"/>
      <c r="O34" s="102" t="str">
        <f>IF(VLOOKUP(N33,$B$9:$Q$13,11,FALSE)="","",VLOOKUP(N33,$B$9:$Q$13,11,FALSE))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14"/>
      <c r="C35" s="3"/>
      <c r="D35" s="110"/>
      <c r="E35" s="156" t="str">
        <f>IF(VLOOKUP(D33,$B$9:$D$13,3,FALSE)="","",VLOOKUP((VLOOKUP(D33,$B$9:$D$13,3,FALSE)),Lég!$H$3:$J$30,3,FALSE))</f>
        <v>MONTCALM</v>
      </c>
      <c r="F35" s="156"/>
      <c r="G35" s="156"/>
      <c r="H35" s="156"/>
      <c r="I35" s="15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56" t="str">
        <f>IF(VLOOKUP(N33,$B$9:$D$13,3,FALSE)="","",VLOOKUP((VLOOKUP(N33,$B$9:$D$13,3,FALSE)),Lég!$H$3:$J$30,3,FALSE))</f>
        <v>MONTCALM</v>
      </c>
      <c r="P35" s="156"/>
      <c r="Q35" s="156"/>
      <c r="R35" s="156"/>
      <c r="S35" s="15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14"/>
      <c r="C37" s="3"/>
      <c r="D37" s="108">
        <v>4</v>
      </c>
      <c r="E37" s="102" t="str">
        <f>VLOOKUP(D37,$B$9:$J$13,4,FALSE)</f>
        <v>Charlotte Legast</v>
      </c>
      <c r="F37" s="102"/>
      <c r="G37" s="102"/>
      <c r="H37" s="102"/>
      <c r="I37" s="103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11">
        <v>5</v>
      </c>
      <c r="O37" s="102" t="str">
        <f>VLOOKUP(N37,$B$9:$J$13,4,FALSE)</f>
        <v>Marianne Carrier</v>
      </c>
      <c r="P37" s="102"/>
      <c r="Q37" s="102"/>
      <c r="R37" s="102"/>
      <c r="S37" s="103"/>
      <c r="U37" s="101" t="str">
        <f>IF(OR(K37="",L37=""),"",(COUNTIF(J37:J39,"V")*3)+(COUNTIF(J37:J39,"P")*1)+(COUNTIF(J37:J39,"VS")*1))</f>
        <v/>
      </c>
      <c r="V37" s="101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14"/>
      <c r="C38" s="3"/>
      <c r="D38" s="109"/>
      <c r="E38" s="102" t="str">
        <f>IF(VLOOKUP(D37,$B$9:$Q$13,11,FALSE)="","",VLOOKUP(D37,$B$9:$Q$13,11,FALSE))</f>
        <v/>
      </c>
      <c r="F38" s="102"/>
      <c r="G38" s="102"/>
      <c r="H38" s="102"/>
      <c r="I38" s="103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12"/>
      <c r="O38" s="102" t="str">
        <f>IF(VLOOKUP(N37,$B$9:$Q$13,11,FALSE)="","",VLOOKUP(N37,$B$9:$Q$13,11,FALSE))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14"/>
      <c r="C39" s="3"/>
      <c r="D39" s="110"/>
      <c r="E39" s="156" t="str">
        <f>IF(VLOOKUP(D37,$B$9:$D$13,3,FALSE)="","",VLOOKUP((VLOOKUP(D37,$B$9:$D$13,3,FALSE)),Lég!$H$3:$J$30,3,FALSE))</f>
        <v>MONTCALM</v>
      </c>
      <c r="F39" s="156"/>
      <c r="G39" s="156"/>
      <c r="H39" s="156"/>
      <c r="I39" s="15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56" t="str">
        <f>IF(VLOOKUP(N37,$B$9:$D$13,3,FALSE)="","",VLOOKUP((VLOOKUP(N37,$B$9:$D$13,3,FALSE)),Lég!$H$3:$J$30,3,FALSE))</f>
        <v>DU TOURNESOL</v>
      </c>
      <c r="P39" s="156"/>
      <c r="Q39" s="156"/>
      <c r="R39" s="156"/>
      <c r="S39" s="15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14"/>
      <c r="C41" s="3"/>
      <c r="D41" s="108">
        <v>2</v>
      </c>
      <c r="E41" s="102" t="str">
        <f>VLOOKUP(D41,$B$9:$J$13,4,FALSE)</f>
        <v>Dalia Dutil Elias</v>
      </c>
      <c r="F41" s="102"/>
      <c r="G41" s="102"/>
      <c r="H41" s="102"/>
      <c r="I41" s="103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11">
        <v>3</v>
      </c>
      <c r="O41" s="102" t="str">
        <f>VLOOKUP(N41,$B$9:$J$13,4,FALSE)</f>
        <v>Noémie Demers</v>
      </c>
      <c r="P41" s="102"/>
      <c r="Q41" s="102"/>
      <c r="R41" s="102"/>
      <c r="S41" s="103"/>
      <c r="U41" s="101" t="str">
        <f>IF(OR(K41="",L41=""),"",(COUNTIF(J41:J43,"V")*3)+(COUNTIF(J41:J43,"P")*1)+(COUNTIF(J41:J43,"VS")*1))</f>
        <v/>
      </c>
      <c r="V41" s="101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14"/>
      <c r="C42" s="3"/>
      <c r="D42" s="109"/>
      <c r="E42" s="102" t="str">
        <f>IF(VLOOKUP(D41,$B$9:$Q$13,11,FALSE)="","",VLOOKUP(D41,$B$9:$Q$13,11,FALSE))</f>
        <v/>
      </c>
      <c r="F42" s="102"/>
      <c r="G42" s="102"/>
      <c r="H42" s="102"/>
      <c r="I42" s="103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12"/>
      <c r="O42" s="102" t="str">
        <f>IF(VLOOKUP(N41,$B$9:$Q$13,11,FALSE)="","",VLOOKUP(N41,$B$9:$Q$13,11,FALSE))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14"/>
      <c r="C43" s="3"/>
      <c r="D43" s="110"/>
      <c r="E43" s="156" t="str">
        <f>IF(VLOOKUP(D41,$B$9:$D$13,3,FALSE)="","",VLOOKUP((VLOOKUP(D41,$B$9:$D$13,3,FALSE)),Lég!$H$3:$J$30,3,FALSE))</f>
        <v>MT NOTRE-DAME</v>
      </c>
      <c r="F43" s="156"/>
      <c r="G43" s="156"/>
      <c r="H43" s="156"/>
      <c r="I43" s="15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56" t="str">
        <f>IF(VLOOKUP(N41,$B$9:$D$13,3,FALSE)="","",VLOOKUP((VLOOKUP(N41,$B$9:$D$13,3,FALSE)),Lég!$H$3:$J$30,3,FALSE))</f>
        <v>MONTCALM</v>
      </c>
      <c r="P43" s="156"/>
      <c r="Q43" s="156"/>
      <c r="R43" s="156"/>
      <c r="S43" s="15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14"/>
      <c r="C45" s="3"/>
      <c r="D45" s="108">
        <v>1</v>
      </c>
      <c r="E45" s="102" t="str">
        <f>VLOOKUP(D45,$B$9:$J$13,4,FALSE)</f>
        <v>Maryléa Nadeau</v>
      </c>
      <c r="F45" s="102"/>
      <c r="G45" s="102"/>
      <c r="H45" s="102"/>
      <c r="I45" s="103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11">
        <v>5</v>
      </c>
      <c r="O45" s="102" t="str">
        <f>VLOOKUP(N45,$B$9:$J$13,4,FALSE)</f>
        <v>Marianne Carrier</v>
      </c>
      <c r="P45" s="102"/>
      <c r="Q45" s="102"/>
      <c r="R45" s="102"/>
      <c r="S45" s="103"/>
      <c r="U45" s="101" t="str">
        <f>IF(OR(K45="",L45=""),"",(COUNTIF(J45:J47,"V")*3)+(COUNTIF(J45:J47,"P")*1)+(COUNTIF(J45:J47,"VS")*1))</f>
        <v/>
      </c>
      <c r="V45" s="101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14"/>
      <c r="C46" s="3"/>
      <c r="D46" s="109"/>
      <c r="E46" s="102" t="str">
        <f>IF(VLOOKUP(D45,$B$9:$Q$13,11,FALSE)="","",VLOOKUP(D45,$B$9:$Q$13,11,FALSE))</f>
        <v/>
      </c>
      <c r="F46" s="102"/>
      <c r="G46" s="102"/>
      <c r="H46" s="102"/>
      <c r="I46" s="103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12"/>
      <c r="O46" s="102" t="str">
        <f>IF(VLOOKUP(N45,$B$9:$Q$13,11,FALSE)="","",VLOOKUP(N45,$B$9:$Q$13,11,FALSE))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14"/>
      <c r="C47" s="3"/>
      <c r="D47" s="110"/>
      <c r="E47" s="156" t="str">
        <f>IF(VLOOKUP(D45,$B$9:$D$13,3,FALSE)="","",VLOOKUP((VLOOKUP(D45,$B$9:$D$13,3,FALSE)),Lég!$H$3:$J$30,3,FALSE))</f>
        <v>MONTCALM</v>
      </c>
      <c r="F47" s="156"/>
      <c r="G47" s="156"/>
      <c r="H47" s="156"/>
      <c r="I47" s="15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56" t="str">
        <f>IF(VLOOKUP(N45,$B$9:$D$13,3,FALSE)="","",VLOOKUP((VLOOKUP(N45,$B$9:$D$13,3,FALSE)),Lég!$H$3:$J$30,3,FALSE))</f>
        <v>DU TOURNESOL</v>
      </c>
      <c r="P47" s="156"/>
      <c r="Q47" s="156"/>
      <c r="R47" s="156"/>
      <c r="S47" s="15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14"/>
      <c r="C49" s="3"/>
      <c r="D49" s="108">
        <v>3</v>
      </c>
      <c r="E49" s="102" t="str">
        <f>VLOOKUP(D49,$B$9:$J$13,4,FALSE)</f>
        <v>Noémie Demers</v>
      </c>
      <c r="F49" s="102"/>
      <c r="G49" s="102"/>
      <c r="H49" s="102"/>
      <c r="I49" s="103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11">
        <v>4</v>
      </c>
      <c r="O49" s="102" t="str">
        <f>VLOOKUP(N49,$B$9:$J$13,4,FALSE)</f>
        <v>Charlotte Legast</v>
      </c>
      <c r="P49" s="102"/>
      <c r="Q49" s="102"/>
      <c r="R49" s="102"/>
      <c r="S49" s="103"/>
      <c r="U49" s="101" t="str">
        <f>IF(OR(K49="",L49=""),"",(COUNTIF(J49:J51,"V")*3)+(COUNTIF(J49:J51,"P")*1)+(COUNTIF(J49:J51,"VS")*1))</f>
        <v/>
      </c>
      <c r="V49" s="101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14"/>
      <c r="C50" s="3"/>
      <c r="D50" s="109"/>
      <c r="E50" s="102" t="str">
        <f>IF(VLOOKUP(D49,$B$9:$Q$13,11,FALSE)="","",VLOOKUP(D49,$B$9:$Q$13,11,FALSE))</f>
        <v/>
      </c>
      <c r="F50" s="102"/>
      <c r="G50" s="102"/>
      <c r="H50" s="102"/>
      <c r="I50" s="103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12"/>
      <c r="O50" s="102" t="str">
        <f>IF(VLOOKUP(N49,$B$9:$Q$13,11,FALSE)="","",VLOOKUP(N49,$B$9:$Q$13,11,FALSE))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14"/>
      <c r="C51" s="3"/>
      <c r="D51" s="110"/>
      <c r="E51" s="156" t="str">
        <f>IF(VLOOKUP(D49,$B$9:$D$13,3,FALSE)="","",VLOOKUP((VLOOKUP(D49,$B$9:$D$13,3,FALSE)),Lég!$H$3:$J$30,3,FALSE))</f>
        <v>MONTCALM</v>
      </c>
      <c r="F51" s="156"/>
      <c r="G51" s="156"/>
      <c r="H51" s="156"/>
      <c r="I51" s="15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56" t="str">
        <f>IF(VLOOKUP(N49,$B$9:$D$13,3,FALSE)="","",VLOOKUP((VLOOKUP(N49,$B$9:$D$13,3,FALSE)),Lég!$H$3:$J$30,3,FALSE))</f>
        <v>MONTCALM</v>
      </c>
      <c r="P51" s="156"/>
      <c r="Q51" s="156"/>
      <c r="R51" s="156"/>
      <c r="S51" s="15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14"/>
      <c r="C53" s="3"/>
      <c r="D53" s="108">
        <v>1</v>
      </c>
      <c r="E53" s="102" t="str">
        <f>VLOOKUP(D53,$B$9:$J$13,4,FALSE)</f>
        <v>Maryléa Nadeau</v>
      </c>
      <c r="F53" s="102"/>
      <c r="G53" s="102"/>
      <c r="H53" s="102"/>
      <c r="I53" s="103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11">
        <v>2</v>
      </c>
      <c r="O53" s="102" t="str">
        <f>VLOOKUP(N53,$B$9:$J$13,4,FALSE)</f>
        <v>Dalia Dutil Elias</v>
      </c>
      <c r="P53" s="102"/>
      <c r="Q53" s="102"/>
      <c r="R53" s="102"/>
      <c r="S53" s="103"/>
      <c r="U53" s="101" t="str">
        <f>IF(OR(K53="",L53=""),"",(COUNTIF(J53:J55,"V")*3)+(COUNTIF(J53:J55,"P")*1)+(COUNTIF(J53:J55,"VS")*1))</f>
        <v/>
      </c>
      <c r="V53" s="101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14"/>
      <c r="C54" s="3"/>
      <c r="D54" s="109"/>
      <c r="E54" s="102" t="str">
        <f>IF(VLOOKUP(D53,$B$9:$Q$13,11,FALSE)="","",VLOOKUP(D53,$B$9:$Q$13,11,FALSE))</f>
        <v/>
      </c>
      <c r="F54" s="102"/>
      <c r="G54" s="102"/>
      <c r="H54" s="102"/>
      <c r="I54" s="103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12"/>
      <c r="O54" s="102" t="str">
        <f>IF(VLOOKUP(N53,$B$9:$Q$13,11,FALSE)="","",VLOOKUP(N53,$B$9:$Q$13,11,FALSE))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14"/>
      <c r="C55" s="3"/>
      <c r="D55" s="110"/>
      <c r="E55" s="156" t="str">
        <f>IF(VLOOKUP(D53,$B$9:$D$13,3,FALSE)="","",VLOOKUP((VLOOKUP(D53,$B$9:$D$13,3,FALSE)),Lég!$H$3:$J$30,3,FALSE))</f>
        <v>MONTCALM</v>
      </c>
      <c r="F55" s="156"/>
      <c r="G55" s="156"/>
      <c r="H55" s="156"/>
      <c r="I55" s="156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3"/>
      <c r="O55" s="156" t="str">
        <f>IF(VLOOKUP(N53,$B$9:$D$13,3,FALSE)="","",VLOOKUP((VLOOKUP(N53,$B$9:$D$13,3,FALSE)),Lég!$H$3:$J$30,3,FALSE))</f>
        <v>MT NOTRE-DAME</v>
      </c>
      <c r="P55" s="156"/>
      <c r="Q55" s="156"/>
      <c r="R55" s="156"/>
      <c r="S55" s="156"/>
      <c r="U55" s="101"/>
      <c r="V55" s="101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34AF-4B8C-47F8-B9F6-6DC067ADB65B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148</v>
      </c>
      <c r="E2" s="128"/>
      <c r="F2" s="128"/>
      <c r="G2" s="128"/>
      <c r="H2" s="128"/>
      <c r="I2" s="129"/>
      <c r="J2" s="47"/>
      <c r="K2" s="127" t="s">
        <v>142</v>
      </c>
      <c r="L2" s="128"/>
      <c r="M2" s="129"/>
      <c r="N2" s="2"/>
      <c r="O2" s="150" t="s">
        <v>128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129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107</v>
      </c>
      <c r="C5" s="128"/>
      <c r="D5" s="128"/>
      <c r="E5" s="128"/>
      <c r="F5" s="129"/>
      <c r="G5" s="49"/>
      <c r="H5" s="127"/>
      <c r="I5" s="129"/>
      <c r="J5" s="50"/>
      <c r="K5" s="133" t="s">
        <v>183</v>
      </c>
      <c r="L5" s="134"/>
      <c r="M5" s="134"/>
      <c r="N5" s="135"/>
      <c r="O5" s="139" t="s">
        <v>143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130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5" t="s">
        <v>184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20" t="s">
        <v>172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/>
      <c r="S9" s="63" t="str">
        <f>IF(R9="","",RANK(R9,$R$9:$R$12,0))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21" t="s">
        <v>173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/>
      <c r="S10" s="63" t="str">
        <f t="shared" ref="S10:S12" si="0">IF(R10="","",RANK(R10,$R$9:$R$12,0))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21" t="s">
        <v>165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24" t="s">
        <v>166</v>
      </c>
      <c r="F12" s="124"/>
      <c r="G12" s="124"/>
      <c r="H12" s="124"/>
      <c r="I12" s="124"/>
      <c r="J12" s="124"/>
      <c r="K12" s="67"/>
      <c r="L12" s="124"/>
      <c r="M12" s="124"/>
      <c r="N12" s="124"/>
      <c r="O12" s="124"/>
      <c r="P12" s="124"/>
      <c r="Q12" s="125"/>
      <c r="R12" s="68"/>
      <c r="S12" s="69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16"/>
      <c r="C14" s="116"/>
      <c r="D14" s="87"/>
      <c r="E14" s="117"/>
      <c r="F14" s="117"/>
      <c r="G14" s="117"/>
      <c r="H14" s="117"/>
      <c r="I14" s="117"/>
      <c r="J14" s="117"/>
      <c r="K14" s="118" t="s">
        <v>133</v>
      </c>
      <c r="L14" s="118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14"/>
      <c r="C15" s="3"/>
      <c r="D15" s="119">
        <v>1</v>
      </c>
      <c r="E15" s="102" t="str">
        <f>VLOOKUP(D15,$B$9:$J$13,4,FALSE)</f>
        <v>Alice Fiset</v>
      </c>
      <c r="F15" s="102"/>
      <c r="G15" s="102"/>
      <c r="H15" s="102"/>
      <c r="I15" s="103"/>
      <c r="J15" s="71" t="str">
        <f>IF(OR(K15="",L15=""),"",IF(K15&gt;L15,"V",IF(K15=L15,"","P")))</f>
        <v/>
      </c>
      <c r="K15" s="72"/>
      <c r="L15" s="72"/>
      <c r="M15" s="71" t="str">
        <f>IF(OR(K15="",L15=""),"",IF(L15&gt;K15,"V",IF(K15=L15,"","P")))</f>
        <v/>
      </c>
      <c r="N15" s="111">
        <v>4</v>
      </c>
      <c r="O15" s="102" t="str">
        <f>VLOOKUP(N15,$B$9:$J$13,4,FALSE)</f>
        <v>Gabrielle Rodrigue</v>
      </c>
      <c r="P15" s="102"/>
      <c r="Q15" s="102"/>
      <c r="R15" s="102"/>
      <c r="S15" s="103"/>
      <c r="U15" s="101" t="str">
        <f>IF(OR(K15="",L15=""),"",(COUNTIF(J15:J17,"V")*3)+(COUNTIF(J15:J17,"P")*1)+(COUNTIF(J15:J17,"VS")*1))</f>
        <v/>
      </c>
      <c r="V15" s="101" t="str">
        <f>IF(OR(K15="",L15=""),"",(COUNTIF(M15:M17,"V")*3)+(COUNTIF(M15:M17,"P")*1)+(COUNTIF(M15:M17,"VS")*1))</f>
        <v/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14"/>
      <c r="C16" s="3"/>
      <c r="D16" s="119"/>
      <c r="E16" s="102" t="str">
        <f>IF(VLOOKUP(D15,$B$9:$Q$13,11,FALSE)="","",VLOOKUP(D15,$B$9:$Q$13,11,FALSE))</f>
        <v/>
      </c>
      <c r="F16" s="102"/>
      <c r="G16" s="102"/>
      <c r="H16" s="102"/>
      <c r="I16" s="103"/>
      <c r="J16" s="71" t="str">
        <f>IF(OR(K16="",L16=""),"",IF(K16&gt;L16,"V",IF(K16=L16,"","P")))</f>
        <v/>
      </c>
      <c r="K16" s="72"/>
      <c r="L16" s="72"/>
      <c r="M16" s="71" t="str">
        <f>IF(OR(K16="",L16=""),"",IF(L16&gt;K16,"V",IF(K16=L16,"","P")))</f>
        <v/>
      </c>
      <c r="N16" s="112"/>
      <c r="O16" s="102" t="str">
        <f>IF(VLOOKUP(N15,$B$9:$Q$13,11,FALSE)="","",VLOOKUP(N15,$B$9:$Q$13,11,FALSE))</f>
        <v/>
      </c>
      <c r="P16" s="102"/>
      <c r="Q16" s="102"/>
      <c r="R16" s="102"/>
      <c r="S16" s="103"/>
      <c r="U16" s="101"/>
      <c r="V16" s="101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19"/>
      <c r="E17" s="156" t="str">
        <f>IF(VLOOKUP(D15,$B$9:$D$12,3,FALSE)="","",VLOOKUP((VLOOKUP(D15,$B$9:$D$12,3,FALSE)),[1]Lég!$H$3:$J$30,3,FALSE))</f>
        <v>MT NOTRE-DAME</v>
      </c>
      <c r="F17" s="156"/>
      <c r="G17" s="156"/>
      <c r="H17" s="156"/>
      <c r="I17" s="156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13"/>
      <c r="O17" s="156" t="str">
        <f>IF(VLOOKUP(N15,$B$9:$D$12,3,FALSE)="","",VLOOKUP((VLOOKUP(N15,$B$9:$D$12,3,FALSE)),[1]Lég!$H$3:$J$30,3,FALSE))</f>
        <v>MONTCALM</v>
      </c>
      <c r="P17" s="156"/>
      <c r="Q17" s="156"/>
      <c r="R17" s="156"/>
      <c r="S17" s="156"/>
      <c r="U17" s="101"/>
      <c r="V17" s="101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08">
        <v>2</v>
      </c>
      <c r="E19" s="102" t="str">
        <f>VLOOKUP(D19,$B$9:$J$13,4,FALSE)</f>
        <v>Léann Richard Mounaqui</v>
      </c>
      <c r="F19" s="102"/>
      <c r="G19" s="102"/>
      <c r="H19" s="102"/>
      <c r="I19" s="103"/>
      <c r="J19" s="71" t="str">
        <f>IF(OR(K19="",L19=""),"",IF(K19&gt;L19,"V",IF(K19=L19,"","P")))</f>
        <v/>
      </c>
      <c r="K19" s="72"/>
      <c r="L19" s="72"/>
      <c r="M19" s="71" t="str">
        <f>IF(OR(K19="",L19=""),"",IF(L19&gt;K19,"V",IF(K19=L19,"","P")))</f>
        <v/>
      </c>
      <c r="N19" s="111">
        <v>3</v>
      </c>
      <c r="O19" s="102" t="str">
        <f>VLOOKUP(N19,$B$9:$J$13,4,FALSE)</f>
        <v>Rafaelle Martins Barbas</v>
      </c>
      <c r="P19" s="102"/>
      <c r="Q19" s="102"/>
      <c r="R19" s="102"/>
      <c r="S19" s="103"/>
      <c r="U19" s="101" t="str">
        <f>IF(OR(K19="",L19=""),"",(COUNTIF(J19:J21,"V")*3)+(COUNTIF(J19:J21,"P")*1)+(COUNTIF(J19:J21,"VS")*1))</f>
        <v/>
      </c>
      <c r="V19" s="101" t="str">
        <f>IF(OR(K19="",L19=""),"",(COUNTIF(M19:M21,"V")*3)+(COUNTIF(M19:M21,"P")*1)+(COUNTIF(M19:M21,"VS")*1))</f>
        <v/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14"/>
      <c r="C20" s="3"/>
      <c r="D20" s="109"/>
      <c r="E20" s="102" t="str">
        <f>IF(VLOOKUP(D19,$B$9:$Q$13,11,FALSE)="","",VLOOKUP(D19,$B$9:$Q$13,11,FALSE))</f>
        <v/>
      </c>
      <c r="F20" s="102"/>
      <c r="G20" s="102"/>
      <c r="H20" s="102"/>
      <c r="I20" s="103"/>
      <c r="J20" s="71" t="str">
        <f>IF(OR(K20="",L20=""),"",IF(K20&gt;L20,"V",IF(K20=L20,"","P")))</f>
        <v/>
      </c>
      <c r="K20" s="72"/>
      <c r="L20" s="72"/>
      <c r="M20" s="71" t="str">
        <f>IF(OR(K20="",L20=""),"",IF(L20&gt;K20,"V",IF(K20=L20,"","P")))</f>
        <v/>
      </c>
      <c r="N20" s="112"/>
      <c r="O20" s="102" t="str">
        <f>IF(VLOOKUP(N19,$B$9:$Q$13,11,FALSE)="","",VLOOKUP(N19,$B$9:$Q$13,11,FALSE))</f>
        <v/>
      </c>
      <c r="P20" s="102"/>
      <c r="Q20" s="102"/>
      <c r="R20" s="102"/>
      <c r="S20" s="103"/>
      <c r="U20" s="101"/>
      <c r="V20" s="101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10"/>
      <c r="E21" s="156" t="str">
        <f>IF(VLOOKUP(D19,$B$9:$D$12,3,FALSE)="","",VLOOKUP((VLOOKUP(D19,$B$9:$D$12,3,FALSE)),[1]Lég!$H$3:$J$30,3,FALSE))</f>
        <v>SÉM. SHERBROOKE</v>
      </c>
      <c r="F21" s="156"/>
      <c r="G21" s="156"/>
      <c r="H21" s="156"/>
      <c r="I21" s="156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13"/>
      <c r="O21" s="156" t="str">
        <f>IF(VLOOKUP(N19,$B$9:$D$12,3,FALSE)="","",VLOOKUP((VLOOKUP(N19,$B$9:$D$12,3,FALSE)),[1]Lég!$H$3:$J$30,3,FALSE))</f>
        <v>MONTCALM</v>
      </c>
      <c r="P21" s="156"/>
      <c r="Q21" s="156"/>
      <c r="R21" s="156"/>
      <c r="S21" s="156"/>
      <c r="U21" s="101"/>
      <c r="V21" s="101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7"/>
      <c r="C23" s="3"/>
      <c r="D23" s="108">
        <v>1</v>
      </c>
      <c r="E23" s="102" t="str">
        <f>VLOOKUP(D23,$B$9:$J$13,4,FALSE)</f>
        <v>Alice Fiset</v>
      </c>
      <c r="F23" s="102"/>
      <c r="G23" s="102"/>
      <c r="H23" s="102"/>
      <c r="I23" s="103"/>
      <c r="J23" s="71" t="str">
        <f>IF(OR(K23="",L23=""),"",IF(K23&gt;L23,"V",IF(K23=L23,"","P")))</f>
        <v/>
      </c>
      <c r="K23" s="72"/>
      <c r="L23" s="72"/>
      <c r="M23" s="71" t="str">
        <f>IF(OR(K23="",L23=""),"",IF(L23&gt;K23,"V",IF(K23=L23,"","P")))</f>
        <v/>
      </c>
      <c r="N23" s="111">
        <v>2</v>
      </c>
      <c r="O23" s="102" t="str">
        <f>VLOOKUP(N23,$B$9:$J$13,4,FALSE)</f>
        <v>Léann Richard Mounaqui</v>
      </c>
      <c r="P23" s="102"/>
      <c r="Q23" s="102"/>
      <c r="R23" s="102"/>
      <c r="S23" s="103"/>
      <c r="U23" s="101" t="str">
        <f>IF(OR(K23="",L23=""),"",(COUNTIF(J23:J25,"V")*3)+(COUNTIF(J23:J25,"P")*1)+(COUNTIF(J23:J25,"VS")*1))</f>
        <v/>
      </c>
      <c r="V23" s="101" t="str">
        <f>IF(OR(K23="",L23=""),"",(COUNTIF(M23:M25,"V")*3)+(COUNTIF(M23:M25,"P")*1)+(COUNTIF(M23:M25,"VS")*1))</f>
        <v/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07"/>
      <c r="C24" s="3"/>
      <c r="D24" s="109"/>
      <c r="E24" s="102" t="str">
        <f>IF(VLOOKUP(D23,$B$9:$Q$13,11,FALSE)="","",VLOOKUP(D23,$B$9:$Q$13,11,FALSE))</f>
        <v/>
      </c>
      <c r="F24" s="102"/>
      <c r="G24" s="102"/>
      <c r="H24" s="102"/>
      <c r="I24" s="103"/>
      <c r="J24" s="71" t="str">
        <f>IF(OR(K24="",L24=""),"",IF(K24&gt;L24,"V",IF(K24=L24,"","P")))</f>
        <v/>
      </c>
      <c r="K24" s="72"/>
      <c r="L24" s="72"/>
      <c r="M24" s="71" t="str">
        <f>IF(OR(K24="",L24=""),"",IF(L24&gt;K24,"V",IF(K24=L24,"","P")))</f>
        <v/>
      </c>
      <c r="N24" s="112"/>
      <c r="O24" s="102" t="str">
        <f>IF(VLOOKUP(N23,$B$9:$Q$13,11,FALSE)="","",VLOOKUP(N23,$B$9:$Q$13,11,FALSE))</f>
        <v/>
      </c>
      <c r="P24" s="102"/>
      <c r="Q24" s="102"/>
      <c r="R24" s="102"/>
      <c r="S24" s="103"/>
      <c r="U24" s="101"/>
      <c r="V24" s="101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7"/>
      <c r="C25" s="3"/>
      <c r="D25" s="110"/>
      <c r="E25" s="156" t="str">
        <f>IF(VLOOKUP(D23,$B$9:$D$12,3,FALSE)="","",VLOOKUP((VLOOKUP(D23,$B$9:$D$12,3,FALSE)),[1]Lég!$H$3:$J$30,3,FALSE))</f>
        <v>MT NOTRE-DAME</v>
      </c>
      <c r="F25" s="156"/>
      <c r="G25" s="156"/>
      <c r="H25" s="156"/>
      <c r="I25" s="156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13"/>
      <c r="O25" s="156" t="str">
        <f>IF(VLOOKUP(N23,$B$9:$D$12,3,FALSE)="","",VLOOKUP((VLOOKUP(N23,$B$9:$D$12,3,FALSE)),[1]Lég!$H$3:$J$30,3,FALSE))</f>
        <v>SÉM. SHERBROOKE</v>
      </c>
      <c r="P25" s="156"/>
      <c r="Q25" s="156"/>
      <c r="R25" s="156"/>
      <c r="S25" s="156"/>
      <c r="U25" s="101"/>
      <c r="V25" s="101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7"/>
      <c r="C27" s="3"/>
      <c r="D27" s="108">
        <v>3</v>
      </c>
      <c r="E27" s="102" t="str">
        <f>VLOOKUP(D27,$B$9:$J$13,4,FALSE)</f>
        <v>Rafaelle Martins Barbas</v>
      </c>
      <c r="F27" s="102"/>
      <c r="G27" s="102"/>
      <c r="H27" s="102"/>
      <c r="I27" s="103"/>
      <c r="J27" s="71" t="str">
        <f>IF(OR(K27="",L27=""),"",IF(K27&gt;L27,"V",IF(K27=L27,"","P")))</f>
        <v/>
      </c>
      <c r="K27" s="72"/>
      <c r="L27" s="72"/>
      <c r="M27" s="71" t="str">
        <f>IF(OR(K27="",L27=""),"",IF(L27&gt;K27,"V",IF(K27=L27,"","P")))</f>
        <v/>
      </c>
      <c r="N27" s="111">
        <v>4</v>
      </c>
      <c r="O27" s="102" t="str">
        <f>VLOOKUP(N27,$B$9:$J$13,4,FALSE)</f>
        <v>Gabrielle Rodrigue</v>
      </c>
      <c r="P27" s="102"/>
      <c r="Q27" s="102"/>
      <c r="R27" s="102"/>
      <c r="S27" s="103"/>
      <c r="U27" s="101" t="str">
        <f>IF(OR(K27="",L27=""),"",(COUNTIF(J27:J29,"V")*3)+(COUNTIF(J27:J29,"P")*1)+(COUNTIF(J27:J29,"VS")*1))</f>
        <v/>
      </c>
      <c r="V27" s="101" t="str">
        <f>IF(OR(K27="",L27=""),"",(COUNTIF(M27:M29,"V")*3)+(COUNTIF(M27:M29,"P")*1)+(COUNTIF(M27:M29,"VS")*1))</f>
        <v/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07"/>
      <c r="C28" s="3"/>
      <c r="D28" s="109"/>
      <c r="E28" s="102" t="str">
        <f>IF(VLOOKUP(D27,$B$9:$Q$13,11,FALSE)="","",VLOOKUP(D27,$B$9:$Q$13,11,FALSE))</f>
        <v/>
      </c>
      <c r="F28" s="102"/>
      <c r="G28" s="102"/>
      <c r="H28" s="102"/>
      <c r="I28" s="103"/>
      <c r="J28" s="71" t="str">
        <f>IF(OR(K28="",L28=""),"",IF(K28&gt;L28,"V",IF(K28=L28,"","P")))</f>
        <v/>
      </c>
      <c r="K28" s="72"/>
      <c r="L28" s="72"/>
      <c r="M28" s="71" t="str">
        <f>IF(OR(K28="",L28=""),"",IF(L28&gt;K28,"V",IF(K28=L28,"","P")))</f>
        <v/>
      </c>
      <c r="N28" s="112"/>
      <c r="O28" s="102" t="str">
        <f>IF(VLOOKUP(N27,$B$9:$Q$13,11,FALSE)="","",VLOOKUP(N27,$B$9:$Q$13,11,FALSE))</f>
        <v/>
      </c>
      <c r="P28" s="102"/>
      <c r="Q28" s="102"/>
      <c r="R28" s="102"/>
      <c r="S28" s="103"/>
      <c r="U28" s="101"/>
      <c r="V28" s="101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7"/>
      <c r="C29" s="3"/>
      <c r="D29" s="110"/>
      <c r="E29" s="156" t="str">
        <f>IF(VLOOKUP(D27,$B$9:$D$12,3,FALSE)="","",VLOOKUP((VLOOKUP(D27,$B$9:$D$12,3,FALSE)),[1]Lég!$H$3:$J$30,3,FALSE))</f>
        <v>MONTCALM</v>
      </c>
      <c r="F29" s="156"/>
      <c r="G29" s="156"/>
      <c r="H29" s="156"/>
      <c r="I29" s="156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13"/>
      <c r="O29" s="156" t="str">
        <f>IF(VLOOKUP(N27,$B$9:$D$12,3,FALSE)="","",VLOOKUP((VLOOKUP(N27,$B$9:$D$12,3,FALSE)),[1]Lég!$H$3:$J$30,3,FALSE))</f>
        <v>MONTCALM</v>
      </c>
      <c r="P29" s="156"/>
      <c r="Q29" s="156"/>
      <c r="R29" s="156"/>
      <c r="S29" s="156"/>
      <c r="U29" s="101"/>
      <c r="V29" s="101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7"/>
      <c r="C31" s="3"/>
      <c r="D31" s="108">
        <v>2</v>
      </c>
      <c r="E31" s="102" t="str">
        <f>VLOOKUP(D31,$B$9:$J$13,4,FALSE)</f>
        <v>Léann Richard Mounaqui</v>
      </c>
      <c r="F31" s="102"/>
      <c r="G31" s="102"/>
      <c r="H31" s="102"/>
      <c r="I31" s="103"/>
      <c r="J31" s="71" t="str">
        <f>IF(OR(K31="",L31=""),"",IF(K31&gt;L31,"V",IF(K31=L31,"","P")))</f>
        <v/>
      </c>
      <c r="K31" s="72"/>
      <c r="L31" s="72"/>
      <c r="M31" s="71" t="str">
        <f>IF(OR(K31="",L31=""),"",IF(L31&gt;K31,"V",IF(K31=L31,"","P")))</f>
        <v/>
      </c>
      <c r="N31" s="111">
        <v>4</v>
      </c>
      <c r="O31" s="102" t="str">
        <f>VLOOKUP(N31,$B$9:$J$13,4,FALSE)</f>
        <v>Gabrielle Rodrigue</v>
      </c>
      <c r="P31" s="102"/>
      <c r="Q31" s="102"/>
      <c r="R31" s="102"/>
      <c r="S31" s="103"/>
      <c r="U31" s="101" t="str">
        <f>IF(OR(K31="",L31=""),"",(COUNTIF(J31:J33,"V")*3)+(COUNTIF(J31:J33,"P")*1)+(COUNTIF(J31:J33,"VS")*1))</f>
        <v/>
      </c>
      <c r="V31" s="101" t="str">
        <f>IF(OR(K31="",L31=""),"",(COUNTIF(M31:M33,"V")*3)+(COUNTIF(M31:M33,"P")*1)+(COUNTIF(M31:M33,"VS")*1))</f>
        <v/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07"/>
      <c r="C32" s="3"/>
      <c r="D32" s="109"/>
      <c r="E32" s="102" t="str">
        <f>IF(VLOOKUP(D31,$B$9:$Q$13,11,FALSE)="","",VLOOKUP(D31,$B$9:$Q$13,11,FALSE))</f>
        <v/>
      </c>
      <c r="F32" s="102"/>
      <c r="G32" s="102"/>
      <c r="H32" s="102"/>
      <c r="I32" s="103"/>
      <c r="J32" s="71" t="str">
        <f>IF(OR(K32="",L32=""),"",IF(K32&gt;L32,"V",IF(K32=L32,"","P")))</f>
        <v/>
      </c>
      <c r="K32" s="72"/>
      <c r="L32" s="72"/>
      <c r="M32" s="71" t="str">
        <f>IF(OR(K32="",L32=""),"",IF(L32&gt;K32,"V",IF(K32=L32,"","P")))</f>
        <v/>
      </c>
      <c r="N32" s="112"/>
      <c r="O32" s="102" t="str">
        <f>IF(VLOOKUP(N31,$B$9:$Q$13,11,FALSE)="","",VLOOKUP(N31,$B$9:$Q$13,11,FALSE))</f>
        <v/>
      </c>
      <c r="P32" s="102"/>
      <c r="Q32" s="102"/>
      <c r="R32" s="102"/>
      <c r="S32" s="103"/>
      <c r="U32" s="101"/>
      <c r="V32" s="101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7"/>
      <c r="C33" s="3"/>
      <c r="D33" s="110"/>
      <c r="E33" s="156" t="str">
        <f>IF(VLOOKUP(D31,$B$9:$D$12,3,FALSE)="","",VLOOKUP((VLOOKUP(D31,$B$9:$D$12,3,FALSE)),[1]Lég!$H$3:$J$30,3,FALSE))</f>
        <v>SÉM. SHERBROOKE</v>
      </c>
      <c r="F33" s="156"/>
      <c r="G33" s="156"/>
      <c r="H33" s="156"/>
      <c r="I33" s="156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13"/>
      <c r="O33" s="156" t="str">
        <f>IF(VLOOKUP(N31,$B$9:$D$12,3,FALSE)="","",VLOOKUP((VLOOKUP(N31,$B$9:$D$12,3,FALSE)),[1]Lég!$H$3:$J$30,3,FALSE))</f>
        <v>MONTCALM</v>
      </c>
      <c r="P33" s="156"/>
      <c r="Q33" s="156"/>
      <c r="R33" s="156"/>
      <c r="S33" s="156"/>
      <c r="U33" s="101"/>
      <c r="V33" s="101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7"/>
      <c r="C35" s="3"/>
      <c r="D35" s="108">
        <v>1</v>
      </c>
      <c r="E35" s="102" t="str">
        <f>VLOOKUP(D35,$B$9:$J$13,4,FALSE)</f>
        <v>Alice Fiset</v>
      </c>
      <c r="F35" s="102"/>
      <c r="G35" s="102"/>
      <c r="H35" s="102"/>
      <c r="I35" s="103"/>
      <c r="J35" s="71" t="str">
        <f>IF(OR(K35="",L35=""),"",IF(K35&gt;L35,"V",IF(K35=L35,"","P")))</f>
        <v/>
      </c>
      <c r="K35" s="72"/>
      <c r="L35" s="72"/>
      <c r="M35" s="71" t="str">
        <f>IF(OR(K35="",L35=""),"",IF(L35&gt;K35,"V",IF(K35=L35,"","P")))</f>
        <v/>
      </c>
      <c r="N35" s="111">
        <v>3</v>
      </c>
      <c r="O35" s="102" t="str">
        <f>VLOOKUP(N35,$B$9:$J$13,4,FALSE)</f>
        <v>Rafaelle Martins Barbas</v>
      </c>
      <c r="P35" s="102"/>
      <c r="Q35" s="102"/>
      <c r="R35" s="102"/>
      <c r="S35" s="103"/>
      <c r="U35" s="101" t="str">
        <f>IF(OR(K35="",L35=""),"",(COUNTIF(J35:J37,"V")*3)+(COUNTIF(J35:J37,"P")*1)+(COUNTIF(J35:J37,"VS")*1))</f>
        <v/>
      </c>
      <c r="V35" s="101" t="str">
        <f>IF(OR(K35="",L35=""),"",(COUNTIF(M35:M37,"V")*3)+(COUNTIF(M35:M37,"P")*1)+(COUNTIF(M35:M37,"VS")*1))</f>
        <v/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07"/>
      <c r="C36" s="3"/>
      <c r="D36" s="109"/>
      <c r="E36" s="102" t="str">
        <f>IF(VLOOKUP(D35,$B$9:$Q$13,11,FALSE)="","",VLOOKUP(D35,$B$9:$Q$13,11,FALSE))</f>
        <v/>
      </c>
      <c r="F36" s="102"/>
      <c r="G36" s="102"/>
      <c r="H36" s="102"/>
      <c r="I36" s="103"/>
      <c r="J36" s="71" t="str">
        <f>IF(OR(K36="",L36=""),"",IF(K36&gt;L36,"V",IF(K36=L36,"","P")))</f>
        <v/>
      </c>
      <c r="K36" s="72"/>
      <c r="L36" s="72"/>
      <c r="M36" s="71" t="str">
        <f>IF(OR(K36="",L36=""),"",IF(L36&gt;K36,"V",IF(K36=L36,"","P")))</f>
        <v/>
      </c>
      <c r="N36" s="112"/>
      <c r="O36" s="102" t="str">
        <f>IF(VLOOKUP(N35,$B$9:$Q$13,11,FALSE)="","",VLOOKUP(N35,$B$9:$Q$13,11,FALSE))</f>
        <v/>
      </c>
      <c r="P36" s="102"/>
      <c r="Q36" s="102"/>
      <c r="R36" s="102"/>
      <c r="S36" s="103"/>
      <c r="U36" s="101"/>
      <c r="V36" s="101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7"/>
      <c r="C37" s="3"/>
      <c r="D37" s="110"/>
      <c r="E37" s="156" t="str">
        <f>IF(VLOOKUP(D35,$B$9:$D$12,3,FALSE)="","",VLOOKUP((VLOOKUP(D35,$B$9:$D$12,3,FALSE)),[1]Lég!$H$3:$J$30,3,FALSE))</f>
        <v>MT NOTRE-DAME</v>
      </c>
      <c r="F37" s="156"/>
      <c r="G37" s="156"/>
      <c r="H37" s="156"/>
      <c r="I37" s="156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13"/>
      <c r="O37" s="156" t="str">
        <f>IF(VLOOKUP(N35,$B$9:$D$12,3,FALSE)="","",VLOOKUP((VLOOKUP(N35,$B$9:$D$12,3,FALSE)),[1]Lég!$H$3:$J$30,3,FALSE))</f>
        <v>MONTCALM</v>
      </c>
      <c r="P37" s="156"/>
      <c r="Q37" s="156"/>
      <c r="R37" s="156"/>
      <c r="S37" s="156"/>
      <c r="U37" s="101"/>
      <c r="V37" s="101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160"/>
      <c r="F38" s="160"/>
      <c r="G38" s="160"/>
      <c r="H38" s="160"/>
      <c r="I38" s="160"/>
      <c r="J38" s="161"/>
      <c r="K38" s="73"/>
      <c r="L38" s="73"/>
      <c r="M38" s="161"/>
      <c r="N38" s="160"/>
      <c r="O38" s="160"/>
      <c r="P38" s="160"/>
      <c r="Q38" s="160"/>
      <c r="R38" s="160"/>
      <c r="S38" s="160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162"/>
      <c r="C39" s="163"/>
      <c r="D39" s="163"/>
      <c r="E39" s="164"/>
      <c r="F39" s="164"/>
      <c r="G39" s="164"/>
      <c r="H39" s="164"/>
      <c r="I39" s="164"/>
      <c r="J39" s="165"/>
      <c r="K39" s="164"/>
      <c r="L39" s="164"/>
      <c r="M39" s="166"/>
      <c r="N39" s="167"/>
      <c r="O39" s="167"/>
      <c r="P39" s="167"/>
      <c r="Q39" s="168"/>
      <c r="R39" s="168"/>
      <c r="S39" s="168"/>
      <c r="T39" s="169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0"/>
      <c r="B40" s="171"/>
      <c r="C40" s="3"/>
      <c r="D40" s="172" t="s">
        <v>179</v>
      </c>
      <c r="E40" s="102" t="str">
        <f>IF(A40="","",VLOOKUP(A40,$B$9:$J$13,4,FALSE))</f>
        <v/>
      </c>
      <c r="F40" s="102"/>
      <c r="G40" s="102"/>
      <c r="H40" s="102"/>
      <c r="I40" s="103"/>
      <c r="J40" s="71" t="str">
        <f>IF(OR(K40="",L40=""),"",IF(K40&gt;L40,"V",IF(K40=L40,"","P")))</f>
        <v/>
      </c>
      <c r="K40" s="72"/>
      <c r="L40" s="72"/>
      <c r="M40" s="71" t="str">
        <f>IF(OR(K40="",L40=""),"",IF(L40&gt;K40,"V",IF(K40=L40,"","P")))</f>
        <v/>
      </c>
      <c r="N40" s="173" t="s">
        <v>180</v>
      </c>
      <c r="O40" s="102" t="str">
        <f>IF(W40="","",VLOOKUP(W40,$B$9:$J$13,4,FALSE))</f>
        <v/>
      </c>
      <c r="P40" s="102"/>
      <c r="Q40" s="102"/>
      <c r="R40" s="102"/>
      <c r="S40" s="103"/>
      <c r="T40" s="174"/>
      <c r="U40" s="101" t="str">
        <f>IF(OR(K40="",L40=""),"",(COUNTIF(J40:J42,"V")*3)+(COUNTIF(J40:J42,"P")*1)+(COUNTIF(J40:J42,"VS")*1))</f>
        <v/>
      </c>
      <c r="V40" s="101" t="str">
        <f>IF(OR(K40="",L40=""),"",(COUNTIF(M40:M42,"V")*3)+(COUNTIF(M40:M42,"P")*1)+(COUNTIF(M40:M42,"VS")*1))</f>
        <v/>
      </c>
      <c r="W40" s="170"/>
      <c r="AG40" s="81"/>
    </row>
    <row r="41" spans="1:33" s="82" customFormat="1" ht="15.75" x14ac:dyDescent="0.2">
      <c r="A41" s="170"/>
      <c r="B41" s="171"/>
      <c r="C41" s="3"/>
      <c r="D41" s="175"/>
      <c r="E41" s="102" t="str">
        <f>IF(A40="","",IF(VLOOKUP(A40,$B$9:$Q$13,11,FALSE)="","",VLOOKUP(A40,$B$9:$Q$13,11,FALSE)))</f>
        <v/>
      </c>
      <c r="F41" s="102"/>
      <c r="G41" s="102"/>
      <c r="H41" s="102"/>
      <c r="I41" s="103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76"/>
      <c r="O41" s="102" t="str">
        <f>IF(W40="","",IF(VLOOKUP(W40,$B$9:$Q$13,11,FALSE)="","",VLOOKUP(W40,$B$9:$Q$13,11,FALSE)))</f>
        <v/>
      </c>
      <c r="P41" s="102"/>
      <c r="Q41" s="102"/>
      <c r="R41" s="102"/>
      <c r="S41" s="103"/>
      <c r="T41" s="174"/>
      <c r="U41" s="101"/>
      <c r="V41" s="101"/>
      <c r="W41" s="170"/>
      <c r="AG41" s="81"/>
    </row>
    <row r="42" spans="1:33" s="82" customFormat="1" ht="15.75" x14ac:dyDescent="0.2">
      <c r="A42" s="170"/>
      <c r="B42" s="171"/>
      <c r="C42" s="3"/>
      <c r="D42" s="177"/>
      <c r="E42" s="156" t="str">
        <f>IF(A40="","",VLOOKUP((VLOOKUP(A40,$B$9:$D$12,3,FALSE)),[1]Lég!$H$3:$J$30,3,FALSE))</f>
        <v/>
      </c>
      <c r="F42" s="156"/>
      <c r="G42" s="156"/>
      <c r="H42" s="156"/>
      <c r="I42" s="156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8"/>
      <c r="O42" s="156" t="str">
        <f>IF(W40="","",VLOOKUP((VLOOKUP(W40,$B$9:$D$12,3,FALSE)),[1]Lég!$H$3:$J$30,3,FALSE))</f>
        <v/>
      </c>
      <c r="P42" s="156"/>
      <c r="Q42" s="156"/>
      <c r="R42" s="156"/>
      <c r="S42" s="156"/>
      <c r="T42" s="174"/>
      <c r="U42" s="101"/>
      <c r="V42" s="101"/>
      <c r="W42" s="170"/>
      <c r="AG42" s="81"/>
    </row>
    <row r="43" spans="1:33" ht="17.25" customHeight="1" x14ac:dyDescent="0.2">
      <c r="A43" s="5"/>
      <c r="B43" s="179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80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0"/>
      <c r="B44" s="171"/>
      <c r="C44" s="3"/>
      <c r="D44" s="172" t="s">
        <v>181</v>
      </c>
      <c r="E44" s="102" t="str">
        <f>IF(A44="","",VLOOKUP(A44,$B$9:$J$13,4,FALSE))</f>
        <v/>
      </c>
      <c r="F44" s="102"/>
      <c r="G44" s="102"/>
      <c r="H44" s="102"/>
      <c r="I44" s="103"/>
      <c r="J44" s="71" t="str">
        <f>IF(OR(K44="",L44=""),"",IF(K44&gt;L44,"V",IF(K44=L44,"","P")))</f>
        <v/>
      </c>
      <c r="K44" s="72"/>
      <c r="L44" s="72"/>
      <c r="M44" s="71" t="str">
        <f>IF(OR(K44="",L44=""),"",IF(L44&gt;K44,"V",IF(K44=L44,"","P")))</f>
        <v/>
      </c>
      <c r="N44" s="173" t="s">
        <v>182</v>
      </c>
      <c r="O44" s="102" t="str">
        <f>IF(W44="","",VLOOKUP(W44,$B$9:$J$13,4,FALSE))</f>
        <v/>
      </c>
      <c r="P44" s="102"/>
      <c r="Q44" s="102"/>
      <c r="R44" s="102"/>
      <c r="S44" s="103"/>
      <c r="T44" s="174"/>
      <c r="U44" s="101" t="str">
        <f>IF(OR(K44="",L44=""),"",(COUNTIF(J44:J46,"V")*3)+(COUNTIF(J44:J46,"P")*1)+(COUNTIF(J44:J46,"VS")*1))</f>
        <v/>
      </c>
      <c r="V44" s="101" t="str">
        <f>IF(OR(K44="",L44=""),"",(COUNTIF(M44:M46,"V")*3)+(COUNTIF(M44:M46,"P")*1)+(COUNTIF(M44:M46,"VS")*1))</f>
        <v/>
      </c>
      <c r="W44" s="170"/>
      <c r="AG44" s="81"/>
    </row>
    <row r="45" spans="1:33" s="82" customFormat="1" ht="15.75" x14ac:dyDescent="0.2">
      <c r="A45" s="170"/>
      <c r="B45" s="171"/>
      <c r="C45" s="3"/>
      <c r="D45" s="175"/>
      <c r="E45" s="102" t="str">
        <f>IF(A44="","",IF(VLOOKUP(A44,$B$9:$Q$13,11,FALSE)="","",VLOOKUP(A44,$B$9:$Q$13,11,FALSE)))</f>
        <v/>
      </c>
      <c r="F45" s="102"/>
      <c r="G45" s="102"/>
      <c r="H45" s="102"/>
      <c r="I45" s="103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76"/>
      <c r="O45" s="102" t="str">
        <f>IF(W44="","",IF(VLOOKUP(W44,$B$9:$Q$13,11,FALSE)="","",VLOOKUP(W44,$B$9:$Q$13,11,FALSE)))</f>
        <v/>
      </c>
      <c r="P45" s="102"/>
      <c r="Q45" s="102"/>
      <c r="R45" s="102"/>
      <c r="S45" s="103"/>
      <c r="T45" s="174"/>
      <c r="U45" s="101"/>
      <c r="V45" s="101"/>
      <c r="W45" s="170"/>
      <c r="AG45" s="81"/>
    </row>
    <row r="46" spans="1:33" s="82" customFormat="1" ht="15.75" x14ac:dyDescent="0.2">
      <c r="A46" s="170"/>
      <c r="B46" s="171"/>
      <c r="C46" s="3"/>
      <c r="D46" s="177"/>
      <c r="E46" s="156" t="str">
        <f>IF(A44="","",VLOOKUP((VLOOKUP(A44,$B$9:$D$12,3,FALSE)),[1]Lég!$H$3:$J$30,3,FALSE))</f>
        <v/>
      </c>
      <c r="F46" s="156"/>
      <c r="G46" s="156"/>
      <c r="H46" s="156"/>
      <c r="I46" s="156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8"/>
      <c r="O46" s="156" t="str">
        <f>IF(W44="","",VLOOKUP((VLOOKUP(W44,$B$9:$D$13,3,FALSE)),[1]Lég!$H$3:$J$30,3,FALSE))</f>
        <v/>
      </c>
      <c r="P46" s="156"/>
      <c r="Q46" s="156"/>
      <c r="R46" s="156"/>
      <c r="S46" s="156"/>
      <c r="T46" s="174"/>
      <c r="U46" s="101"/>
      <c r="V46" s="101"/>
      <c r="W46" s="170"/>
      <c r="AG46" s="81"/>
    </row>
    <row r="47" spans="1:33" s="82" customFormat="1" ht="12" thickBot="1" x14ac:dyDescent="0.25">
      <c r="A47" s="81"/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3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19</vt:i4>
      </vt:variant>
    </vt:vector>
  </HeadingPairs>
  <TitlesOfParts>
    <vt:vector size="25" baseType="lpstr">
      <vt:lpstr>Lég</vt:lpstr>
      <vt:lpstr>CF3-1</vt:lpstr>
      <vt:lpstr>CF3-2</vt:lpstr>
      <vt:lpstr>CF4-1</vt:lpstr>
      <vt:lpstr>CF4-2</vt:lpstr>
      <vt:lpstr>CF4-3</vt:lpstr>
      <vt:lpstr>'CF3-1'!CM</vt:lpstr>
      <vt:lpstr>'CF3-2'!CM</vt:lpstr>
      <vt:lpstr>'CF4-1'!CM</vt:lpstr>
      <vt:lpstr>'CF4-2'!CM</vt:lpstr>
      <vt:lpstr>'CF4-3'!CM</vt:lpstr>
      <vt:lpstr>'CF3-1'!droite</vt:lpstr>
      <vt:lpstr>'CF3-1'!gauche</vt:lpstr>
      <vt:lpstr>'CF3-1'!titre</vt:lpstr>
      <vt:lpstr>'CF3-1'!TOURNOI</vt:lpstr>
      <vt:lpstr>'CF3-2'!TOURNOI</vt:lpstr>
      <vt:lpstr>'CF4-1'!TOURNOI</vt:lpstr>
      <vt:lpstr>'CF4-2'!TOURNOI</vt:lpstr>
      <vt:lpstr>'CF4-3'!TOURNOI</vt:lpstr>
      <vt:lpstr>'CF3-1'!Zone_d_impression</vt:lpstr>
      <vt:lpstr>'CF3-2'!Zone_d_impression</vt:lpstr>
      <vt:lpstr>'CF4-1'!Zone_d_impression</vt:lpstr>
      <vt:lpstr>'CF4-2'!Zone_d_impression</vt:lpstr>
      <vt:lpstr>'CF4-3'!Zone_d_impression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2024-03-16T12:50:23Z</cp:lastPrinted>
  <dcterms:created xsi:type="dcterms:W3CDTF">2021-11-11T02:01:12Z</dcterms:created>
  <dcterms:modified xsi:type="dcterms:W3CDTF">2024-10-24T12:31:15Z</dcterms:modified>
</cp:coreProperties>
</file>