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1-Section Estrie\2024-25\"/>
    </mc:Choice>
  </mc:AlternateContent>
  <xr:revisionPtr revIDLastSave="0" documentId="13_ncr:1_{56593B60-3FB4-454A-8957-933C0E8C20A1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SF3" sheetId="77" r:id="rId2"/>
    <sheet name="SF4-1" sheetId="80" r:id="rId3"/>
    <sheet name="SF4-2" sheetId="81" r:id="rId4"/>
  </sheets>
  <externalReferences>
    <externalReference r:id="rId5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>#REF!</definedName>
    <definedName name="BM_2" localSheetId="1">#REF!</definedName>
    <definedName name="BM_2" localSheetId="2">#REF!</definedName>
    <definedName name="BM_2" localSheetId="3">#REF!</definedName>
    <definedName name="BM_2">#REF!</definedName>
    <definedName name="CF_1" localSheetId="1">#REF!</definedName>
    <definedName name="CF_1" localSheetId="2">#REF!</definedName>
    <definedName name="CF_1" localSheetId="3">#REF!</definedName>
    <definedName name="CF_1">#REF!</definedName>
    <definedName name="CF_2" localSheetId="1">#REF!</definedName>
    <definedName name="CF_2" localSheetId="2">#REF!</definedName>
    <definedName name="CF_2" localSheetId="3">#REF!</definedName>
    <definedName name="CF_2">#REF!</definedName>
    <definedName name="CM" localSheetId="1">'SF3'!$A$2</definedName>
    <definedName name="CM" localSheetId="2">'SF4-1'!$A$2</definedName>
    <definedName name="CM" localSheetId="3">'SF4-2'!$A$2</definedName>
    <definedName name="CM">#REF!</definedName>
    <definedName name="CM_1" localSheetId="1">#REF!</definedName>
    <definedName name="CM_1" localSheetId="2">#REF!</definedName>
    <definedName name="CM_1" localSheetId="3">#REF!</definedName>
    <definedName name="CM_1">#REF!</definedName>
    <definedName name="CM_2" localSheetId="1">#REF!</definedName>
    <definedName name="CM_2" localSheetId="2">#REF!</definedName>
    <definedName name="CM_2" localSheetId="3">#REF!</definedName>
    <definedName name="CM_2">#REF!</definedName>
    <definedName name="droite" localSheetId="1">'SF3'!$O$17:$S$63</definedName>
    <definedName name="droite" localSheetId="2">'SF4-1'!$O$17:$S$63</definedName>
    <definedName name="droite" localSheetId="3">'SF4-2'!$O$17:$S$63</definedName>
    <definedName name="droite">#REF!</definedName>
    <definedName name="gauche" localSheetId="1">'SF3'!$E$17:$I$63</definedName>
    <definedName name="gauche" localSheetId="2">'SF4-1'!$E$17:$I$63</definedName>
    <definedName name="gauche" localSheetId="3">'SF4-2'!$E$17:$I$63</definedName>
    <definedName name="gauche">#REF!</definedName>
    <definedName name="JDF" localSheetId="1">#REF!</definedName>
    <definedName name="JDF" localSheetId="2">#REF!</definedName>
    <definedName name="JDF" localSheetId="3">#REF!</definedName>
    <definedName name="JDF">#REF!</definedName>
    <definedName name="JF_1" localSheetId="1">#REF!</definedName>
    <definedName name="JF_1" localSheetId="2">#REF!</definedName>
    <definedName name="JF_1" localSheetId="3">#REF!</definedName>
    <definedName name="JF_1">#REF!</definedName>
    <definedName name="JF_2" localSheetId="1">#REF!</definedName>
    <definedName name="JF_2" localSheetId="2">#REF!</definedName>
    <definedName name="JF_2" localSheetId="3">#REF!</definedName>
    <definedName name="JF_2">#REF!</definedName>
    <definedName name="JM_1" localSheetId="1">#REF!</definedName>
    <definedName name="JM_1" localSheetId="2">#REF!</definedName>
    <definedName name="JM_1" localSheetId="3">#REF!</definedName>
    <definedName name="JM_1">#REF!</definedName>
    <definedName name="JM_2" localSheetId="1">#REF!</definedName>
    <definedName name="JM_2" localSheetId="2">#REF!</definedName>
    <definedName name="JM_2" localSheetId="3">#REF!</definedName>
    <definedName name="JM_2">#REF!</definedName>
    <definedName name="NOM_BF1" localSheetId="1">#REF!</definedName>
    <definedName name="NOM_BF1" localSheetId="2">#REF!</definedName>
    <definedName name="NOM_BF1" localSheetId="3">#REF!</definedName>
    <definedName name="NOM_BF1">#REF!</definedName>
    <definedName name="NOM_BF2" localSheetId="1">#REF!</definedName>
    <definedName name="NOM_BF2" localSheetId="2">#REF!</definedName>
    <definedName name="NOM_BF2" localSheetId="3">#REF!</definedName>
    <definedName name="NOM_BF2">#REF!</definedName>
    <definedName name="NOM_BM1" localSheetId="1">#REF!</definedName>
    <definedName name="NOM_BM1" localSheetId="2">#REF!</definedName>
    <definedName name="NOM_BM1" localSheetId="3">#REF!</definedName>
    <definedName name="NOM_BM1">#REF!</definedName>
    <definedName name="NOM_BM2" localSheetId="1">#REF!</definedName>
    <definedName name="NOM_BM2" localSheetId="2">#REF!</definedName>
    <definedName name="NOM_BM2" localSheetId="3">#REF!</definedName>
    <definedName name="NOM_BM2">#REF!</definedName>
    <definedName name="NOM_CF1" localSheetId="1">#REF!</definedName>
    <definedName name="NOM_CF1" localSheetId="2">#REF!</definedName>
    <definedName name="NOM_CF1" localSheetId="3">#REF!</definedName>
    <definedName name="NOM_CF1">#REF!</definedName>
    <definedName name="NOM_CF2" localSheetId="1">#REF!</definedName>
    <definedName name="NOM_CF2" localSheetId="2">#REF!</definedName>
    <definedName name="NOM_CF2" localSheetId="3">#REF!</definedName>
    <definedName name="NOM_CF2">#REF!</definedName>
    <definedName name="NOM_CM1" localSheetId="1">#REF!</definedName>
    <definedName name="NOM_CM1" localSheetId="2">#REF!</definedName>
    <definedName name="NOM_CM1" localSheetId="3">#REF!</definedName>
    <definedName name="NOM_CM1">#REF!</definedName>
    <definedName name="NOM_CM2" localSheetId="1">#REF!</definedName>
    <definedName name="NOM_CM2" localSheetId="2">#REF!</definedName>
    <definedName name="NOM_CM2" localSheetId="3">#REF!</definedName>
    <definedName name="NOM_CM2">#REF!</definedName>
    <definedName name="NOM_JF1" localSheetId="1">#REF!</definedName>
    <definedName name="NOM_JF1" localSheetId="2">#REF!</definedName>
    <definedName name="NOM_JF1" localSheetId="3">#REF!</definedName>
    <definedName name="NOM_JF1">#REF!</definedName>
    <definedName name="NOM_JF2" localSheetId="1">#REF!</definedName>
    <definedName name="NOM_JF2" localSheetId="2">#REF!</definedName>
    <definedName name="NOM_JF2" localSheetId="3">#REF!</definedName>
    <definedName name="NOM_JF2">#REF!</definedName>
    <definedName name="NOM_JM1" localSheetId="1">#REF!</definedName>
    <definedName name="NOM_JM1" localSheetId="2">#REF!</definedName>
    <definedName name="NOM_JM1" localSheetId="3">#REF!</definedName>
    <definedName name="NOM_JM1">#REF!</definedName>
    <definedName name="NOM_JM2" localSheetId="1">#REF!</definedName>
    <definedName name="NOM_JM2" localSheetId="2">#REF!</definedName>
    <definedName name="NOM_JM2" localSheetId="3">#REF!</definedName>
    <definedName name="NOM_JM2">#REF!</definedName>
    <definedName name="titre" localSheetId="1">'SF3'!$A$9:$S$14</definedName>
    <definedName name="titre" localSheetId="2">'SF4-1'!$A$9:$S$14</definedName>
    <definedName name="titre" localSheetId="3">'SF4-2'!$A$9:$S$14</definedName>
    <definedName name="Titre">#REF!</definedName>
    <definedName name="TOURNOI" localSheetId="1">'SF3'!$A$2</definedName>
    <definedName name="TOURNOI" localSheetId="2">'SF4-1'!$A$2</definedName>
    <definedName name="TOURNOI" localSheetId="3">'SF4-2'!$A$2</definedName>
    <definedName name="TOURNOI">#REF!</definedName>
    <definedName name="_xlnm.Print_Area" localSheetId="0">Lég!$A$1:$T$34</definedName>
    <definedName name="_xlnm.Print_Area" localSheetId="1">'SF3'!$B$1:$T$63</definedName>
    <definedName name="_xlnm.Print_Area" localSheetId="2">'SF4-1'!$B$1:$T$63</definedName>
    <definedName name="_xlnm.Print_Area" localSheetId="3">'SF4-2'!$B$1:$T$63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81" l="1"/>
  <c r="M63" i="81"/>
  <c r="J63" i="81"/>
  <c r="E63" i="81"/>
  <c r="O62" i="81"/>
  <c r="M62" i="81"/>
  <c r="J62" i="81"/>
  <c r="E62" i="81"/>
  <c r="O61" i="81"/>
  <c r="M61" i="81"/>
  <c r="J61" i="81"/>
  <c r="E61" i="81"/>
  <c r="O59" i="81"/>
  <c r="M59" i="81"/>
  <c r="J59" i="81"/>
  <c r="E59" i="81"/>
  <c r="O58" i="81"/>
  <c r="M58" i="81"/>
  <c r="J58" i="81"/>
  <c r="E58" i="81"/>
  <c r="V57" i="81"/>
  <c r="U57" i="81"/>
  <c r="O57" i="81"/>
  <c r="M57" i="81"/>
  <c r="J57" i="81"/>
  <c r="E57" i="81"/>
  <c r="O55" i="81"/>
  <c r="M55" i="81"/>
  <c r="J55" i="81"/>
  <c r="E55" i="81"/>
  <c r="O54" i="81"/>
  <c r="M54" i="81"/>
  <c r="J54" i="81"/>
  <c r="E54" i="81"/>
  <c r="O53" i="81"/>
  <c r="M53" i="81"/>
  <c r="V53" i="81" s="1"/>
  <c r="J53" i="81"/>
  <c r="U53" i="81" s="1"/>
  <c r="E53" i="81"/>
  <c r="O51" i="81"/>
  <c r="M51" i="81"/>
  <c r="J51" i="81"/>
  <c r="E51" i="81"/>
  <c r="O50" i="81"/>
  <c r="M50" i="81"/>
  <c r="J50" i="81"/>
  <c r="E50" i="81"/>
  <c r="O49" i="81"/>
  <c r="M49" i="81"/>
  <c r="J49" i="81"/>
  <c r="U49" i="81" s="1"/>
  <c r="E49" i="81"/>
  <c r="O47" i="81"/>
  <c r="M47" i="81"/>
  <c r="J47" i="81"/>
  <c r="E47" i="81"/>
  <c r="O46" i="81"/>
  <c r="M46" i="81"/>
  <c r="J46" i="81"/>
  <c r="E46" i="81"/>
  <c r="O45" i="81"/>
  <c r="M45" i="81"/>
  <c r="J45" i="81"/>
  <c r="E45" i="81"/>
  <c r="O43" i="81"/>
  <c r="M43" i="81"/>
  <c r="J43" i="81"/>
  <c r="E43" i="81"/>
  <c r="O42" i="81"/>
  <c r="M42" i="81"/>
  <c r="V41" i="81" s="1"/>
  <c r="J42" i="81"/>
  <c r="E42" i="81"/>
  <c r="U41" i="81"/>
  <c r="O41" i="81"/>
  <c r="M41" i="81"/>
  <c r="J41" i="81"/>
  <c r="E41" i="81"/>
  <c r="O39" i="81"/>
  <c r="M39" i="81"/>
  <c r="J39" i="81"/>
  <c r="U37" i="81" s="1"/>
  <c r="E39" i="81"/>
  <c r="O38" i="81"/>
  <c r="M38" i="81"/>
  <c r="J38" i="81"/>
  <c r="E38" i="81"/>
  <c r="O37" i="81"/>
  <c r="M37" i="81"/>
  <c r="V37" i="81" s="1"/>
  <c r="J37" i="81"/>
  <c r="E37" i="81"/>
  <c r="O35" i="81"/>
  <c r="M35" i="81"/>
  <c r="J35" i="81"/>
  <c r="E35" i="81"/>
  <c r="O34" i="81"/>
  <c r="M34" i="81"/>
  <c r="J34" i="81"/>
  <c r="E34" i="81"/>
  <c r="O33" i="81"/>
  <c r="M33" i="81"/>
  <c r="J33" i="81"/>
  <c r="U33" i="81" s="1"/>
  <c r="E33" i="81"/>
  <c r="O31" i="81"/>
  <c r="M31" i="81"/>
  <c r="J31" i="81"/>
  <c r="E31" i="81"/>
  <c r="O30" i="81"/>
  <c r="M30" i="81"/>
  <c r="J30" i="81"/>
  <c r="E30" i="81"/>
  <c r="O29" i="81"/>
  <c r="M29" i="81"/>
  <c r="J29" i="81"/>
  <c r="E29" i="81"/>
  <c r="O27" i="81"/>
  <c r="M27" i="81"/>
  <c r="J27" i="81"/>
  <c r="E27" i="81"/>
  <c r="O26" i="81"/>
  <c r="M26" i="81"/>
  <c r="J26" i="81"/>
  <c r="E26" i="81"/>
  <c r="V25" i="81"/>
  <c r="U25" i="81"/>
  <c r="O25" i="81"/>
  <c r="M25" i="81"/>
  <c r="J25" i="81"/>
  <c r="E25" i="81"/>
  <c r="O23" i="81"/>
  <c r="M23" i="81"/>
  <c r="J23" i="81"/>
  <c r="E23" i="81"/>
  <c r="O22" i="81"/>
  <c r="M22" i="81"/>
  <c r="J22" i="81"/>
  <c r="E22" i="81"/>
  <c r="U21" i="81"/>
  <c r="O21" i="81"/>
  <c r="M21" i="81"/>
  <c r="V21" i="81" s="1"/>
  <c r="J21" i="81"/>
  <c r="E21" i="81"/>
  <c r="O19" i="81"/>
  <c r="M19" i="81"/>
  <c r="J19" i="81"/>
  <c r="E19" i="81"/>
  <c r="O18" i="81"/>
  <c r="M18" i="81"/>
  <c r="J18" i="81"/>
  <c r="E18" i="81"/>
  <c r="O17" i="81"/>
  <c r="M17" i="81"/>
  <c r="J17" i="81"/>
  <c r="E17" i="81"/>
  <c r="S14" i="81"/>
  <c r="S13" i="81"/>
  <c r="S12" i="81"/>
  <c r="S11" i="81"/>
  <c r="S10" i="81"/>
  <c r="S9" i="81"/>
  <c r="B2" i="81"/>
  <c r="A13" i="81" s="1"/>
  <c r="O63" i="80"/>
  <c r="M63" i="80"/>
  <c r="J63" i="80"/>
  <c r="E63" i="80"/>
  <c r="O62" i="80"/>
  <c r="M62" i="80"/>
  <c r="J62" i="80"/>
  <c r="E62" i="80"/>
  <c r="V61" i="80"/>
  <c r="O61" i="80"/>
  <c r="M61" i="80"/>
  <c r="J61" i="80"/>
  <c r="U61" i="80" s="1"/>
  <c r="E61" i="80"/>
  <c r="O59" i="80"/>
  <c r="M59" i="80"/>
  <c r="J59" i="80"/>
  <c r="E59" i="80"/>
  <c r="O58" i="80"/>
  <c r="M58" i="80"/>
  <c r="J58" i="80"/>
  <c r="E58" i="80"/>
  <c r="V57" i="80"/>
  <c r="U57" i="80"/>
  <c r="O57" i="80"/>
  <c r="M57" i="80"/>
  <c r="J57" i="80"/>
  <c r="E57" i="80"/>
  <c r="O55" i="80"/>
  <c r="M55" i="80"/>
  <c r="J55" i="80"/>
  <c r="E55" i="80"/>
  <c r="O54" i="80"/>
  <c r="M54" i="80"/>
  <c r="J54" i="80"/>
  <c r="E54" i="80"/>
  <c r="O53" i="80"/>
  <c r="M53" i="80"/>
  <c r="V53" i="80" s="1"/>
  <c r="J53" i="80"/>
  <c r="U53" i="80" s="1"/>
  <c r="E53" i="80"/>
  <c r="O51" i="80"/>
  <c r="M51" i="80"/>
  <c r="J51" i="80"/>
  <c r="E51" i="80"/>
  <c r="O50" i="80"/>
  <c r="M50" i="80"/>
  <c r="J50" i="80"/>
  <c r="E50" i="80"/>
  <c r="O49" i="80"/>
  <c r="M49" i="80"/>
  <c r="J49" i="80"/>
  <c r="E49" i="80"/>
  <c r="O47" i="80"/>
  <c r="M47" i="80"/>
  <c r="J47" i="80"/>
  <c r="E47" i="80"/>
  <c r="O46" i="80"/>
  <c r="M46" i="80"/>
  <c r="J46" i="80"/>
  <c r="E46" i="80"/>
  <c r="V45" i="80"/>
  <c r="O45" i="80"/>
  <c r="M45" i="80"/>
  <c r="J45" i="80"/>
  <c r="E45" i="80"/>
  <c r="O43" i="80"/>
  <c r="M43" i="80"/>
  <c r="V41" i="80" s="1"/>
  <c r="J43" i="80"/>
  <c r="U41" i="80" s="1"/>
  <c r="E43" i="80"/>
  <c r="O42" i="80"/>
  <c r="M42" i="80"/>
  <c r="J42" i="80"/>
  <c r="E42" i="80"/>
  <c r="O41" i="80"/>
  <c r="M41" i="80"/>
  <c r="J41" i="80"/>
  <c r="E41" i="80"/>
  <c r="O39" i="80"/>
  <c r="M39" i="80"/>
  <c r="J39" i="80"/>
  <c r="E39" i="80"/>
  <c r="O38" i="80"/>
  <c r="M38" i="80"/>
  <c r="J38" i="80"/>
  <c r="E38" i="80"/>
  <c r="O37" i="80"/>
  <c r="M37" i="80"/>
  <c r="V37" i="80" s="1"/>
  <c r="J37" i="80"/>
  <c r="U37" i="80" s="1"/>
  <c r="E37" i="80"/>
  <c r="O35" i="80"/>
  <c r="M35" i="80"/>
  <c r="J35" i="80"/>
  <c r="E35" i="80"/>
  <c r="O34" i="80"/>
  <c r="M34" i="80"/>
  <c r="J34" i="80"/>
  <c r="E34" i="80"/>
  <c r="O33" i="80"/>
  <c r="M33" i="80"/>
  <c r="J33" i="80"/>
  <c r="E33" i="80"/>
  <c r="O31" i="80"/>
  <c r="M31" i="80"/>
  <c r="J31" i="80"/>
  <c r="E31" i="80"/>
  <c r="O30" i="80"/>
  <c r="M30" i="80"/>
  <c r="J30" i="80"/>
  <c r="E30" i="80"/>
  <c r="V29" i="80"/>
  <c r="O29" i="80"/>
  <c r="M29" i="80"/>
  <c r="J29" i="80"/>
  <c r="E29" i="80"/>
  <c r="O27" i="80"/>
  <c r="M27" i="80"/>
  <c r="J27" i="80"/>
  <c r="E27" i="80"/>
  <c r="O26" i="80"/>
  <c r="M26" i="80"/>
  <c r="J26" i="80"/>
  <c r="E26" i="80"/>
  <c r="V25" i="80"/>
  <c r="U25" i="80"/>
  <c r="O25" i="80"/>
  <c r="M25" i="80"/>
  <c r="J25" i="80"/>
  <c r="E25" i="80"/>
  <c r="O23" i="80"/>
  <c r="M23" i="80"/>
  <c r="J23" i="80"/>
  <c r="E23" i="80"/>
  <c r="O22" i="80"/>
  <c r="M22" i="80"/>
  <c r="J22" i="80"/>
  <c r="E22" i="80"/>
  <c r="O21" i="80"/>
  <c r="M21" i="80"/>
  <c r="V21" i="80" s="1"/>
  <c r="J21" i="80"/>
  <c r="U21" i="80" s="1"/>
  <c r="E21" i="80"/>
  <c r="O19" i="80"/>
  <c r="M19" i="80"/>
  <c r="J19" i="80"/>
  <c r="E19" i="80"/>
  <c r="O18" i="80"/>
  <c r="M18" i="80"/>
  <c r="J18" i="80"/>
  <c r="E18" i="80"/>
  <c r="O17" i="80"/>
  <c r="M17" i="80"/>
  <c r="J17" i="80"/>
  <c r="E17" i="80"/>
  <c r="S14" i="80"/>
  <c r="S13" i="80"/>
  <c r="S12" i="80"/>
  <c r="S11" i="80"/>
  <c r="S10" i="80"/>
  <c r="S9" i="80"/>
  <c r="B2" i="80"/>
  <c r="A12" i="80" s="1"/>
  <c r="U61" i="81" l="1"/>
  <c r="V61" i="81"/>
  <c r="V49" i="81"/>
  <c r="V45" i="81"/>
  <c r="U45" i="81"/>
  <c r="V33" i="81"/>
  <c r="U29" i="81"/>
  <c r="V29" i="81"/>
  <c r="U17" i="81"/>
  <c r="V17" i="81"/>
  <c r="U49" i="80"/>
  <c r="V49" i="80"/>
  <c r="U45" i="80"/>
  <c r="U33" i="80"/>
  <c r="V33" i="80"/>
  <c r="U29" i="80"/>
  <c r="V17" i="80"/>
  <c r="U17" i="80"/>
  <c r="A13" i="80"/>
  <c r="A11" i="81"/>
  <c r="A9" i="80"/>
  <c r="A14" i="80"/>
  <c r="A12" i="81"/>
  <c r="A10" i="80"/>
  <c r="A11" i="80"/>
  <c r="A14" i="81"/>
  <c r="A10" i="81"/>
  <c r="A9" i="81"/>
  <c r="O63" i="77" l="1"/>
  <c r="M63" i="77"/>
  <c r="J63" i="77"/>
  <c r="E63" i="77"/>
  <c r="O62" i="77"/>
  <c r="M62" i="77"/>
  <c r="J62" i="77"/>
  <c r="E62" i="77"/>
  <c r="O61" i="77"/>
  <c r="M61" i="77"/>
  <c r="J61" i="77"/>
  <c r="E61" i="77"/>
  <c r="O59" i="77"/>
  <c r="M59" i="77"/>
  <c r="J59" i="77"/>
  <c r="E59" i="77"/>
  <c r="O58" i="77"/>
  <c r="M58" i="77"/>
  <c r="V57" i="77" s="1"/>
  <c r="J58" i="77"/>
  <c r="E58" i="77"/>
  <c r="U57" i="77"/>
  <c r="O57" i="77"/>
  <c r="M57" i="77"/>
  <c r="J57" i="77"/>
  <c r="E57" i="77"/>
  <c r="O55" i="77"/>
  <c r="M55" i="77"/>
  <c r="J55" i="77"/>
  <c r="E55" i="77"/>
  <c r="O54" i="77"/>
  <c r="M54" i="77"/>
  <c r="J54" i="77"/>
  <c r="E54" i="77"/>
  <c r="V53" i="77"/>
  <c r="U53" i="77"/>
  <c r="O53" i="77"/>
  <c r="M53" i="77"/>
  <c r="J53" i="77"/>
  <c r="E53" i="77"/>
  <c r="O51" i="77"/>
  <c r="M51" i="77"/>
  <c r="J51" i="77"/>
  <c r="E51" i="77"/>
  <c r="O50" i="77"/>
  <c r="M50" i="77"/>
  <c r="J50" i="77"/>
  <c r="E50" i="77"/>
  <c r="U49" i="77"/>
  <c r="O49" i="77"/>
  <c r="M49" i="77"/>
  <c r="J49" i="77"/>
  <c r="E49" i="77"/>
  <c r="O47" i="77"/>
  <c r="M47" i="77"/>
  <c r="J47" i="77"/>
  <c r="E47" i="77"/>
  <c r="O46" i="77"/>
  <c r="M46" i="77"/>
  <c r="J46" i="77"/>
  <c r="E46" i="77"/>
  <c r="O45" i="77"/>
  <c r="M45" i="77"/>
  <c r="J45" i="77"/>
  <c r="U45" i="77" s="1"/>
  <c r="E45" i="77"/>
  <c r="O43" i="77"/>
  <c r="M43" i="77"/>
  <c r="J43" i="77"/>
  <c r="E43" i="77"/>
  <c r="O42" i="77"/>
  <c r="M42" i="77"/>
  <c r="V41" i="77" s="1"/>
  <c r="J42" i="77"/>
  <c r="U41" i="77" s="1"/>
  <c r="E42" i="77"/>
  <c r="O41" i="77"/>
  <c r="M41" i="77"/>
  <c r="J41" i="77"/>
  <c r="E41" i="77"/>
  <c r="O39" i="77"/>
  <c r="M39" i="77"/>
  <c r="J39" i="77"/>
  <c r="E39" i="77"/>
  <c r="O38" i="77"/>
  <c r="M38" i="77"/>
  <c r="J38" i="77"/>
  <c r="E38" i="77"/>
  <c r="U37" i="77"/>
  <c r="O37" i="77"/>
  <c r="M37" i="77"/>
  <c r="V37" i="77" s="1"/>
  <c r="J37" i="77"/>
  <c r="E37" i="77"/>
  <c r="O35" i="77"/>
  <c r="M35" i="77"/>
  <c r="J35" i="77"/>
  <c r="E35" i="77"/>
  <c r="O34" i="77"/>
  <c r="M34" i="77"/>
  <c r="J34" i="77"/>
  <c r="E34" i="77"/>
  <c r="O33" i="77"/>
  <c r="M33" i="77"/>
  <c r="V33" i="77" s="1"/>
  <c r="J33" i="77"/>
  <c r="U33" i="77" s="1"/>
  <c r="E33" i="77"/>
  <c r="O31" i="77"/>
  <c r="M31" i="77"/>
  <c r="J31" i="77"/>
  <c r="E31" i="77"/>
  <c r="O30" i="77"/>
  <c r="M30" i="77"/>
  <c r="J30" i="77"/>
  <c r="E30" i="77"/>
  <c r="V29" i="77"/>
  <c r="U29" i="77"/>
  <c r="O29" i="77"/>
  <c r="M29" i="77"/>
  <c r="J29" i="77"/>
  <c r="E29" i="77"/>
  <c r="O27" i="77"/>
  <c r="M27" i="77"/>
  <c r="V25" i="77" s="1"/>
  <c r="J27" i="77"/>
  <c r="E27" i="77"/>
  <c r="O26" i="77"/>
  <c r="M26" i="77"/>
  <c r="J26" i="77"/>
  <c r="E26" i="77"/>
  <c r="U25" i="77"/>
  <c r="O25" i="77"/>
  <c r="M25" i="77"/>
  <c r="J25" i="77"/>
  <c r="E25" i="77"/>
  <c r="O23" i="77"/>
  <c r="M23" i="77"/>
  <c r="J23" i="77"/>
  <c r="E23" i="77"/>
  <c r="O22" i="77"/>
  <c r="M22" i="77"/>
  <c r="J22" i="77"/>
  <c r="E22" i="77"/>
  <c r="U21" i="77"/>
  <c r="O21" i="77"/>
  <c r="M21" i="77"/>
  <c r="J21" i="77"/>
  <c r="E21" i="77"/>
  <c r="O19" i="77"/>
  <c r="M19" i="77"/>
  <c r="J19" i="77"/>
  <c r="E19" i="77"/>
  <c r="O18" i="77"/>
  <c r="M18" i="77"/>
  <c r="J18" i="77"/>
  <c r="E18" i="77"/>
  <c r="O17" i="77"/>
  <c r="M17" i="77"/>
  <c r="J17" i="77"/>
  <c r="U17" i="77" s="1"/>
  <c r="E17" i="77"/>
  <c r="S14" i="77"/>
  <c r="S13" i="77"/>
  <c r="S12" i="77"/>
  <c r="S11" i="77"/>
  <c r="S10" i="77"/>
  <c r="S9" i="77"/>
  <c r="B2" i="77"/>
  <c r="A14" i="77" s="1"/>
  <c r="U61" i="77" l="1"/>
  <c r="V61" i="77"/>
  <c r="V49" i="77"/>
  <c r="V45" i="77"/>
  <c r="V21" i="77"/>
  <c r="V17" i="77"/>
  <c r="A11" i="77"/>
  <c r="A9" i="77"/>
  <c r="A12" i="77"/>
  <c r="A13" i="77"/>
  <c r="A10" i="77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M18" i="5"/>
  <c r="W8" i="5"/>
  <c r="U24" i="5"/>
  <c r="N36" i="5"/>
  <c r="N12" i="5"/>
  <c r="W19" i="5"/>
  <c r="W29" i="5"/>
  <c r="Z18" i="5"/>
  <c r="N6" i="5"/>
  <c r="V4" i="5"/>
  <c r="X5" i="5"/>
  <c r="Z21" i="5"/>
  <c r="R36" i="5"/>
  <c r="Y26" i="5"/>
  <c r="Y24" i="5"/>
  <c r="P20" i="5"/>
  <c r="V23" i="5"/>
  <c r="X23" i="5"/>
  <c r="Q11" i="5"/>
  <c r="X10" i="5"/>
  <c r="R19" i="5"/>
  <c r="Z25" i="5"/>
  <c r="W16" i="5"/>
  <c r="W11" i="5"/>
  <c r="M26" i="5"/>
  <c r="Z13" i="5"/>
  <c r="P4" i="5"/>
  <c r="M27" i="5"/>
  <c r="O4" i="5"/>
  <c r="Q15" i="5"/>
  <c r="U4" i="5"/>
  <c r="N20" i="5"/>
  <c r="Q7" i="5"/>
  <c r="R16" i="5"/>
  <c r="Z16" i="5"/>
  <c r="N28" i="5"/>
  <c r="R29" i="5"/>
  <c r="W6" i="5"/>
  <c r="Q12" i="5"/>
  <c r="Y21" i="5"/>
  <c r="Z8" i="5"/>
  <c r="N17" i="5"/>
  <c r="N27" i="5"/>
  <c r="V16" i="5"/>
  <c r="U7" i="5"/>
  <c r="X24" i="5"/>
  <c r="U26" i="5"/>
  <c r="N29" i="5"/>
  <c r="X14" i="5"/>
  <c r="Q27" i="5"/>
  <c r="X11" i="5"/>
  <c r="Z24" i="5"/>
  <c r="Y28" i="5"/>
  <c r="O23" i="5"/>
  <c r="Y10" i="5"/>
  <c r="Y7" i="5"/>
  <c r="R21" i="5"/>
  <c r="X4" i="5"/>
  <c r="Z12" i="5"/>
  <c r="P3" i="5"/>
  <c r="P13" i="5"/>
  <c r="R18" i="5"/>
  <c r="Y4" i="5"/>
  <c r="Q29" i="5"/>
  <c r="U10" i="5"/>
  <c r="O6" i="5"/>
  <c r="R24" i="5"/>
  <c r="U6" i="5"/>
  <c r="U23" i="5"/>
  <c r="Y12" i="5"/>
  <c r="O30" i="5"/>
  <c r="O28" i="5"/>
  <c r="P27" i="5"/>
  <c r="Z10" i="5"/>
  <c r="Y20" i="5"/>
  <c r="M15" i="5"/>
  <c r="V17" i="5"/>
  <c r="P28" i="5"/>
  <c r="P26" i="5"/>
  <c r="O19" i="5"/>
  <c r="R20" i="5"/>
  <c r="Q25" i="5"/>
  <c r="O21" i="5"/>
  <c r="N5" i="5"/>
  <c r="X3" i="5"/>
  <c r="Q28" i="5"/>
  <c r="O14" i="5"/>
  <c r="O24" i="5"/>
  <c r="P23" i="5"/>
  <c r="N14" i="5"/>
  <c r="X15" i="5"/>
  <c r="W23" i="5"/>
  <c r="Y14" i="5"/>
  <c r="P10" i="5"/>
  <c r="P25" i="5"/>
  <c r="Y25" i="5"/>
  <c r="M24" i="5"/>
  <c r="Q16" i="5"/>
  <c r="P36" i="5"/>
  <c r="O20" i="5"/>
  <c r="P40" i="5"/>
  <c r="Y19" i="5"/>
  <c r="R27" i="5"/>
  <c r="M4" i="5"/>
  <c r="M12" i="5"/>
  <c r="V21" i="5"/>
  <c r="Y6" i="5"/>
  <c r="Z17" i="5"/>
  <c r="W15" i="5"/>
  <c r="V14" i="5"/>
  <c r="O8" i="5"/>
  <c r="W3" i="5"/>
  <c r="V10" i="5"/>
  <c r="R28" i="5"/>
  <c r="V30" i="5"/>
  <c r="Z19" i="5"/>
  <c r="U12" i="5"/>
  <c r="O22" i="5"/>
  <c r="O17" i="5"/>
  <c r="Q30" i="5"/>
  <c r="Q5" i="5"/>
  <c r="O5" i="5"/>
  <c r="P18" i="5"/>
  <c r="X17" i="5"/>
  <c r="O10" i="5"/>
  <c r="Q36" i="5"/>
  <c r="Z29" i="5"/>
  <c r="O36" i="5"/>
  <c r="O12" i="5"/>
  <c r="X20" i="5"/>
  <c r="X26" i="5"/>
  <c r="Z27" i="5"/>
  <c r="N10" i="5"/>
  <c r="N41" i="5"/>
  <c r="Y17" i="5"/>
  <c r="P12" i="5"/>
  <c r="Z7" i="5"/>
  <c r="O11" i="5"/>
  <c r="M6" i="5"/>
  <c r="X21" i="5"/>
  <c r="M41" i="5"/>
  <c r="V8" i="5"/>
  <c r="R41" i="5"/>
  <c r="R6" i="5"/>
  <c r="P7" i="5"/>
  <c r="X19" i="5"/>
  <c r="O26" i="5"/>
  <c r="Q20" i="5"/>
  <c r="W13" i="5"/>
  <c r="N26" i="5"/>
  <c r="O29" i="5"/>
  <c r="M22" i="5"/>
  <c r="Z28" i="5"/>
  <c r="R5" i="5"/>
  <c r="Z14" i="5"/>
  <c r="M28" i="5"/>
  <c r="V20" i="5"/>
  <c r="X27" i="5"/>
  <c r="M14" i="5"/>
  <c r="Q41" i="5"/>
  <c r="V22" i="5"/>
  <c r="M19" i="5"/>
  <c r="U28" i="5"/>
  <c r="O37" i="5"/>
  <c r="M29" i="5"/>
  <c r="R3" i="5"/>
  <c r="M25" i="5"/>
  <c r="N19" i="5"/>
  <c r="Q8" i="5"/>
  <c r="V25" i="5"/>
  <c r="R8" i="5"/>
  <c r="U3" i="5"/>
  <c r="O7" i="5"/>
  <c r="V3" i="5"/>
  <c r="P17" i="5"/>
  <c r="V29" i="5"/>
  <c r="O16" i="5"/>
  <c r="X12" i="5"/>
  <c r="M37" i="5"/>
  <c r="P37" i="5"/>
  <c r="Y30" i="5"/>
  <c r="V18" i="5"/>
  <c r="R12" i="5"/>
  <c r="M23" i="5"/>
  <c r="Y22" i="5"/>
  <c r="O13" i="5"/>
  <c r="X29" i="5"/>
  <c r="P21" i="5"/>
  <c r="R22" i="5"/>
  <c r="Q37" i="5"/>
  <c r="U18" i="5"/>
  <c r="Z6" i="5"/>
  <c r="Y3" i="5"/>
  <c r="N16" i="5"/>
  <c r="X7" i="5"/>
  <c r="X30" i="5"/>
  <c r="W17" i="5"/>
  <c r="X22" i="5"/>
  <c r="M20" i="5"/>
  <c r="W24" i="5"/>
  <c r="W28" i="5"/>
  <c r="U19" i="5"/>
  <c r="V28" i="5"/>
  <c r="P6" i="5"/>
  <c r="M10" i="5"/>
  <c r="N25" i="5"/>
  <c r="R10" i="5"/>
  <c r="X6" i="5"/>
  <c r="Y13" i="5"/>
  <c r="W5" i="5"/>
  <c r="P5" i="5"/>
  <c r="W20" i="5"/>
  <c r="Y27" i="5"/>
  <c r="Q21" i="5"/>
  <c r="M40" i="5"/>
  <c r="O40" i="5"/>
  <c r="N23" i="5"/>
  <c r="O3" i="5"/>
  <c r="U29" i="5"/>
  <c r="P41" i="5"/>
  <c r="R40" i="5"/>
  <c r="M5" i="5"/>
  <c r="O27" i="5"/>
  <c r="V27" i="5"/>
  <c r="M17" i="5"/>
  <c r="O41" i="5"/>
  <c r="R4" i="5"/>
  <c r="P24" i="5"/>
  <c r="R11" i="5"/>
  <c r="R17" i="5"/>
  <c r="Q19" i="5"/>
  <c r="Y23" i="5"/>
  <c r="W4" i="5"/>
  <c r="P19" i="5"/>
  <c r="Q6" i="5"/>
  <c r="Z22" i="5"/>
  <c r="U13" i="5"/>
  <c r="O18" i="5"/>
  <c r="M13" i="5"/>
  <c r="Y8" i="5"/>
  <c r="V6" i="5"/>
  <c r="R15" i="5"/>
  <c r="N40" i="5"/>
  <c r="P29" i="5"/>
  <c r="R23" i="5"/>
  <c r="Z20" i="5"/>
  <c r="V19" i="5"/>
  <c r="V24" i="5"/>
  <c r="X28" i="5"/>
  <c r="W30" i="5"/>
  <c r="N8" i="5"/>
  <c r="N7" i="5"/>
  <c r="U8" i="5"/>
  <c r="X8" i="5"/>
  <c r="Q14" i="5"/>
  <c r="U25" i="5"/>
  <c r="P8" i="5"/>
  <c r="W14" i="5"/>
  <c r="M7" i="5"/>
  <c r="R13" i="5"/>
  <c r="N13" i="5"/>
  <c r="R25" i="5"/>
  <c r="U27" i="5"/>
  <c r="Z11" i="5"/>
  <c r="U22" i="5"/>
  <c r="N3" i="5"/>
  <c r="N37" i="5"/>
  <c r="Y18" i="5"/>
  <c r="W7" i="5"/>
  <c r="Z26" i="5"/>
  <c r="Q23" i="5"/>
  <c r="Z5" i="5"/>
  <c r="P11" i="5"/>
  <c r="Z30" i="5"/>
  <c r="W18" i="5"/>
  <c r="N4" i="5"/>
  <c r="Z3" i="5"/>
  <c r="X18" i="5"/>
  <c r="V7" i="5"/>
  <c r="R26" i="5"/>
  <c r="M3" i="5"/>
  <c r="W10" i="5"/>
  <c r="P22" i="5"/>
  <c r="U30" i="5"/>
  <c r="U11" i="5"/>
  <c r="Y16" i="5"/>
  <c r="W26" i="5"/>
  <c r="O15" i="5"/>
  <c r="X25" i="5"/>
  <c r="U15" i="5"/>
  <c r="M36" i="5"/>
  <c r="P14" i="5"/>
  <c r="N21" i="5"/>
  <c r="U14" i="5"/>
  <c r="M11" i="5"/>
  <c r="Q13" i="5"/>
  <c r="X13" i="5"/>
  <c r="Q18" i="5"/>
  <c r="V15" i="5"/>
  <c r="V5" i="5"/>
  <c r="U21" i="5"/>
  <c r="U5" i="5"/>
  <c r="Q4" i="5"/>
  <c r="R7" i="5"/>
  <c r="W27" i="5"/>
  <c r="V13" i="5"/>
  <c r="U16" i="5"/>
  <c r="N15" i="5"/>
  <c r="Z15" i="5"/>
  <c r="X16" i="5"/>
  <c r="P16" i="5"/>
  <c r="U17" i="5"/>
  <c r="Z4" i="5"/>
  <c r="O25" i="5"/>
  <c r="P15" i="5"/>
  <c r="W12" i="5"/>
  <c r="R37" i="5"/>
  <c r="Y11" i="5"/>
  <c r="N18" i="5"/>
  <c r="V12" i="5"/>
  <c r="V11" i="5"/>
  <c r="W22" i="5"/>
  <c r="Q24" i="5"/>
  <c r="U20" i="5"/>
  <c r="W25" i="5"/>
  <c r="N24" i="5"/>
  <c r="Y29" i="5"/>
  <c r="Q10" i="5"/>
  <c r="Q26" i="5"/>
  <c r="R14" i="5"/>
  <c r="Q3" i="5"/>
  <c r="M16" i="5"/>
  <c r="Y5" i="5"/>
  <c r="W21" i="5"/>
  <c r="N11" i="5"/>
  <c r="Q40" i="5"/>
  <c r="N22" i="5"/>
  <c r="V26" i="5"/>
  <c r="Q22" i="5"/>
  <c r="Y15" i="5"/>
  <c r="Z23" i="5"/>
  <c r="M21" i="5"/>
  <c r="M8" i="5"/>
  <c r="Q17" i="5"/>
  <c r="AG13" i="5" l="1"/>
  <c r="AA6" i="5"/>
  <c r="AB6" i="5" s="1"/>
  <c r="AC6" i="5"/>
  <c r="AI6" i="5" s="1"/>
  <c r="AJ6" i="5" s="1"/>
  <c r="AF24" i="5"/>
  <c r="AC21" i="5"/>
  <c r="AI21" i="5" s="1"/>
  <c r="AJ21" i="5" s="1"/>
  <c r="AA21" i="5"/>
  <c r="AB21" i="5" s="1"/>
  <c r="AC15" i="5"/>
  <c r="AI15" i="5" s="1"/>
  <c r="AJ15" i="5" s="1"/>
  <c r="AA15" i="5"/>
  <c r="AB15" i="5" s="1"/>
  <c r="AD10" i="5"/>
  <c r="S25" i="5"/>
  <c r="T25" i="5" s="1"/>
  <c r="AA20" i="5"/>
  <c r="AB20" i="5" s="1"/>
  <c r="AC20" i="5"/>
  <c r="AI20" i="5" s="1"/>
  <c r="AJ20" i="5" s="1"/>
  <c r="AE3" i="5"/>
  <c r="AE31" i="5" s="1"/>
  <c r="W31" i="5"/>
  <c r="AF6" i="5"/>
  <c r="AC7" i="5"/>
  <c r="AI7" i="5" s="1"/>
  <c r="AJ7" i="5" s="1"/>
  <c r="AA7" i="5"/>
  <c r="AB7" i="5" s="1"/>
  <c r="AH8" i="5"/>
  <c r="AH4" i="5"/>
  <c r="AC16" i="5"/>
  <c r="AI16" i="5" s="1"/>
  <c r="AJ16" i="5" s="1"/>
  <c r="AA16" i="5"/>
  <c r="AB16" i="5" s="1"/>
  <c r="S7" i="5"/>
  <c r="T7" i="5" s="1"/>
  <c r="AF29" i="5"/>
  <c r="R33" i="5"/>
  <c r="AG21" i="5"/>
  <c r="AC25" i="5"/>
  <c r="AI25" i="5" s="1"/>
  <c r="AJ25" i="5" s="1"/>
  <c r="AA25" i="5"/>
  <c r="AB25" i="5" s="1"/>
  <c r="Q42" i="5"/>
  <c r="AD16" i="5"/>
  <c r="AC30" i="5"/>
  <c r="AI30" i="5" s="1"/>
  <c r="AJ30" i="5" s="1"/>
  <c r="AA30" i="5"/>
  <c r="AB30" i="5" s="1"/>
  <c r="AH3" i="5"/>
  <c r="AH31" i="5" s="1"/>
  <c r="Z31" i="5"/>
  <c r="S29" i="5"/>
  <c r="T29" i="5" s="1"/>
  <c r="AE6" i="5"/>
  <c r="AA22" i="5"/>
  <c r="AB22" i="5" s="1"/>
  <c r="AC22" i="5"/>
  <c r="AI22" i="5" s="1"/>
  <c r="AJ22" i="5" s="1"/>
  <c r="AD5" i="5"/>
  <c r="AD14" i="5"/>
  <c r="AA10" i="5"/>
  <c r="AB10" i="5" s="1"/>
  <c r="AC10" i="5"/>
  <c r="AI10" i="5" s="1"/>
  <c r="AJ10" i="5" s="1"/>
  <c r="AF25" i="5"/>
  <c r="AG22" i="5"/>
  <c r="AA28" i="5"/>
  <c r="AB28" i="5" s="1"/>
  <c r="AC28" i="5"/>
  <c r="AI28" i="5" s="1"/>
  <c r="AJ28" i="5" s="1"/>
  <c r="AG11" i="5"/>
  <c r="AC17" i="5"/>
  <c r="AI17" i="5" s="1"/>
  <c r="AJ17" i="5" s="1"/>
  <c r="AA17" i="5"/>
  <c r="AB17" i="5" s="1"/>
  <c r="AD13" i="5"/>
  <c r="AE15" i="5"/>
  <c r="S10" i="5"/>
  <c r="T10" i="5" s="1"/>
  <c r="S19" i="5"/>
  <c r="T19" i="5" s="1"/>
  <c r="AH16" i="5"/>
  <c r="AE14" i="5"/>
  <c r="AF8" i="5"/>
  <c r="S8" i="5"/>
  <c r="T8" i="5" s="1"/>
  <c r="S23" i="5"/>
  <c r="T23" i="5" s="1"/>
  <c r="AD22" i="5"/>
  <c r="AE21" i="5"/>
  <c r="AH17" i="5"/>
  <c r="AG4" i="5"/>
  <c r="AH26" i="5"/>
  <c r="AE27" i="5"/>
  <c r="AD15" i="5"/>
  <c r="S17" i="5"/>
  <c r="T17" i="5" s="1"/>
  <c r="X31" i="5"/>
  <c r="AF3" i="5"/>
  <c r="AF31" i="5" s="1"/>
  <c r="S14" i="5"/>
  <c r="T14" i="5" s="1"/>
  <c r="AC8" i="5"/>
  <c r="AI8" i="5" s="1"/>
  <c r="AJ8" i="5" s="1"/>
  <c r="AA8" i="5"/>
  <c r="AB8" i="5" s="1"/>
  <c r="AG5" i="5"/>
  <c r="AG6" i="5"/>
  <c r="AD28" i="5"/>
  <c r="AF27" i="5"/>
  <c r="AA4" i="5"/>
  <c r="AB4" i="5" s="1"/>
  <c r="AC4" i="5"/>
  <c r="AI4" i="5" s="1"/>
  <c r="AJ4" i="5" s="1"/>
  <c r="AE10" i="5"/>
  <c r="AD27" i="5"/>
  <c r="N34" i="5"/>
  <c r="AD18" i="5"/>
  <c r="AD20" i="5"/>
  <c r="AH11" i="5"/>
  <c r="AD21" i="5"/>
  <c r="S28" i="5"/>
  <c r="T28" i="5" s="1"/>
  <c r="S21" i="5"/>
  <c r="T21" i="5" s="1"/>
  <c r="S16" i="5"/>
  <c r="T16" i="5" s="1"/>
  <c r="AA19" i="5"/>
  <c r="AB19" i="5" s="1"/>
  <c r="AC19" i="5"/>
  <c r="AI19" i="5" s="1"/>
  <c r="AJ19" i="5" s="1"/>
  <c r="P33" i="5"/>
  <c r="AH14" i="5"/>
  <c r="S27" i="5"/>
  <c r="T27" i="5" s="1"/>
  <c r="AE22" i="5"/>
  <c r="AE18" i="5"/>
  <c r="AH29" i="5"/>
  <c r="S12" i="5"/>
  <c r="T12" i="5" s="1"/>
  <c r="AG30" i="5"/>
  <c r="R34" i="5"/>
  <c r="AE7" i="5"/>
  <c r="N42" i="5"/>
  <c r="S5" i="5"/>
  <c r="T5" i="5" s="1"/>
  <c r="M34" i="5"/>
  <c r="S34" i="5" s="1"/>
  <c r="AE28" i="5"/>
  <c r="AH28" i="5"/>
  <c r="AH13" i="5"/>
  <c r="AF13" i="5"/>
  <c r="Q38" i="5"/>
  <c r="S4" i="5"/>
  <c r="T4" i="5" s="1"/>
  <c r="AH12" i="5"/>
  <c r="S22" i="5"/>
  <c r="T22" i="5" s="1"/>
  <c r="S26" i="5"/>
  <c r="T26" i="5" s="1"/>
  <c r="AE26" i="5"/>
  <c r="Q33" i="5"/>
  <c r="R42" i="5"/>
  <c r="AE24" i="5"/>
  <c r="AE11" i="5"/>
  <c r="M33" i="5"/>
  <c r="S33" i="5" s="1"/>
  <c r="S3" i="5"/>
  <c r="AE12" i="5"/>
  <c r="AF4" i="5"/>
  <c r="AE16" i="5"/>
  <c r="AF16" i="5"/>
  <c r="AC27" i="5"/>
  <c r="AI27" i="5" s="1"/>
  <c r="AJ27" i="5" s="1"/>
  <c r="AA27" i="5"/>
  <c r="AB27" i="5" s="1"/>
  <c r="AD6" i="5"/>
  <c r="S20" i="5"/>
  <c r="T20" i="5" s="1"/>
  <c r="AE13" i="5"/>
  <c r="AH25" i="5"/>
  <c r="AE30" i="5"/>
  <c r="AF17" i="5"/>
  <c r="AA29" i="5"/>
  <c r="AB29" i="5" s="1"/>
  <c r="AC29" i="5"/>
  <c r="AI29" i="5" s="1"/>
  <c r="AJ29" i="5" s="1"/>
  <c r="AF12" i="5"/>
  <c r="AH23" i="5"/>
  <c r="AG8" i="5"/>
  <c r="AG19" i="5"/>
  <c r="AG7" i="5"/>
  <c r="AF10" i="5"/>
  <c r="AH30" i="5"/>
  <c r="O33" i="5"/>
  <c r="AF22" i="5"/>
  <c r="AF19" i="5"/>
  <c r="AG18" i="5"/>
  <c r="S13" i="5"/>
  <c r="T13" i="5" s="1"/>
  <c r="P42" i="5"/>
  <c r="AD17" i="5"/>
  <c r="AG10" i="5"/>
  <c r="AF23" i="5"/>
  <c r="S11" i="5"/>
  <c r="T11" i="5" s="1"/>
  <c r="AF28" i="5"/>
  <c r="O34" i="5"/>
  <c r="AE17" i="5"/>
  <c r="AD23" i="5"/>
  <c r="AG16" i="5"/>
  <c r="S15" i="5"/>
  <c r="T15" i="5" s="1"/>
  <c r="AD29" i="5"/>
  <c r="AD11" i="5"/>
  <c r="Q34" i="5"/>
  <c r="O42" i="5"/>
  <c r="AF30" i="5"/>
  <c r="AG28" i="5"/>
  <c r="AD8" i="5"/>
  <c r="AG24" i="5"/>
  <c r="AH15" i="5"/>
  <c r="AA13" i="5"/>
  <c r="AB13" i="5" s="1"/>
  <c r="AC13" i="5"/>
  <c r="AI13" i="5" s="1"/>
  <c r="AJ13" i="5" s="1"/>
  <c r="P38" i="5"/>
  <c r="AG20" i="5"/>
  <c r="AG26" i="5"/>
  <c r="AC14" i="5"/>
  <c r="AI14" i="5" s="1"/>
  <c r="AJ14" i="5" s="1"/>
  <c r="AA14" i="5"/>
  <c r="AB14" i="5" s="1"/>
  <c r="AD24" i="5"/>
  <c r="AF7" i="5"/>
  <c r="AH24" i="5"/>
  <c r="AF21" i="5"/>
  <c r="R38" i="5"/>
  <c r="AG15" i="5"/>
  <c r="AH22" i="5"/>
  <c r="M42" i="5"/>
  <c r="AH10" i="5"/>
  <c r="V31" i="5"/>
  <c r="AD3" i="5"/>
  <c r="AD31" i="5" s="1"/>
  <c r="S6" i="5"/>
  <c r="T6" i="5" s="1"/>
  <c r="AH21" i="5"/>
  <c r="AD7" i="5"/>
  <c r="S24" i="5"/>
  <c r="T24" i="5" s="1"/>
  <c r="AF11" i="5"/>
  <c r="AF5" i="5"/>
  <c r="AH7" i="5"/>
  <c r="AD4" i="5"/>
  <c r="AD19" i="5"/>
  <c r="AG25" i="5"/>
  <c r="Y31" i="5"/>
  <c r="AG3" i="5"/>
  <c r="AG31" i="5" s="1"/>
  <c r="AC11" i="5"/>
  <c r="AI11" i="5" s="1"/>
  <c r="AJ11" i="5" s="1"/>
  <c r="AA11" i="5"/>
  <c r="AB11" i="5" s="1"/>
  <c r="AG29" i="5"/>
  <c r="AG27" i="5"/>
  <c r="U31" i="5"/>
  <c r="AC3" i="5"/>
  <c r="AA3" i="5"/>
  <c r="AG17" i="5"/>
  <c r="AH18" i="5"/>
  <c r="AF18" i="5"/>
  <c r="AA12" i="5"/>
  <c r="AB12" i="5" s="1"/>
  <c r="AC12" i="5"/>
  <c r="AI12" i="5" s="1"/>
  <c r="AJ12" i="5" s="1"/>
  <c r="AH6" i="5"/>
  <c r="AF14" i="5"/>
  <c r="AE29" i="5"/>
  <c r="AA5" i="5"/>
  <c r="AB5" i="5" s="1"/>
  <c r="AC5" i="5"/>
  <c r="AI5" i="5" s="1"/>
  <c r="AJ5" i="5" s="1"/>
  <c r="AE4" i="5"/>
  <c r="AE20" i="5"/>
  <c r="S30" i="5"/>
  <c r="T30" i="5" s="1"/>
  <c r="AE19" i="5"/>
  <c r="AH20" i="5"/>
  <c r="AH19" i="5"/>
  <c r="AC18" i="5"/>
  <c r="AI18" i="5" s="1"/>
  <c r="AJ18" i="5" s="1"/>
  <c r="AA18" i="5"/>
  <c r="AB18" i="5" s="1"/>
  <c r="AH27" i="5"/>
  <c r="AG23" i="5"/>
  <c r="P34" i="5"/>
  <c r="AG12" i="5"/>
  <c r="AD25" i="5"/>
  <c r="AF26" i="5"/>
  <c r="N38" i="5"/>
  <c r="AD12" i="5"/>
  <c r="AH5" i="5"/>
  <c r="AD30" i="5"/>
  <c r="AG14" i="5"/>
  <c r="AA26" i="5"/>
  <c r="AB26" i="5" s="1"/>
  <c r="AC26" i="5"/>
  <c r="AI26" i="5" s="1"/>
  <c r="AJ26" i="5" s="1"/>
  <c r="AF20" i="5"/>
  <c r="AC24" i="5"/>
  <c r="AI24" i="5" s="1"/>
  <c r="AJ24" i="5" s="1"/>
  <c r="AA24" i="5"/>
  <c r="AB24" i="5" s="1"/>
  <c r="N33" i="5"/>
  <c r="AE23" i="5"/>
  <c r="AA23" i="5"/>
  <c r="AB23" i="5" s="1"/>
  <c r="AC23" i="5"/>
  <c r="AI23" i="5" s="1"/>
  <c r="AJ23" i="5" s="1"/>
  <c r="AE8" i="5"/>
  <c r="M38" i="5"/>
  <c r="AE5" i="5"/>
  <c r="O38" i="5"/>
  <c r="S18" i="5"/>
  <c r="T18" i="5" s="1"/>
  <c r="AD26" i="5"/>
  <c r="AE25" i="5"/>
  <c r="AF15" i="5"/>
  <c r="AI3" i="5" l="1"/>
  <c r="AC31" i="5"/>
  <c r="AB3" i="5"/>
  <c r="AB9" i="5"/>
  <c r="AA31" i="5"/>
  <c r="T9" i="5"/>
  <c r="T3" i="5"/>
  <c r="AJ9" i="5" l="1"/>
  <c r="AI31" i="5"/>
  <c r="AJ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<sst xmlns="http://schemas.openxmlformats.org/spreadsheetml/2006/main" count="272" uniqueCount="168">
  <si>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</si>
  <si>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</si>
  <si>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</si>
  <si>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</si>
  <si>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</si>
  <si>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</si>
  <si>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</si>
  <si>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</si>
  <si>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</si>
  <si>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</si>
  <si>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</si>
  <si>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</si>
  <si>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</si>
  <si>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</si>
  <si>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</si>
  <si>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</si>
  <si>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</si>
  <si>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</si>
  <si>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</si>
  <si>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</si>
  <si>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</si>
  <si>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</si>
  <si>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</si>
  <si>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</si>
  <si>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</si>
  <si>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</si>
  <si>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</si>
  <si>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</si>
  <si>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</si>
  <si>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</si>
  <si>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</si>
  <si>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</si>
  <si>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</si>
  <si>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</si>
  <si>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</si>
  <si>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</si>
  <si>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</si>
  <si>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</si>
  <si>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</si>
  <si>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</si>
  <si>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</si>
  <si>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</si>
  <si>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</si>
  <si>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</si>
  <si>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</si>
  <si>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</si>
  <si>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</si>
  <si>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</si>
  <si>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</si>
  <si>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</si>
  <si>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</si>
  <si>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</si>
  <si>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</si>
  <si>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</si>
  <si>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</si>
  <si>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</si>
  <si>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</si>
  <si>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</si>
  <si>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</si>
  <si>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</si>
  <si>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</si>
  <si>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</si>
  <si>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</si>
  <si>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</si>
  <si>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</si>
  <si>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</si>
  <si>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</si>
  <si>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</si>
  <si>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</si>
  <si>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</si>
  <si>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</si>
  <si>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</si>
  <si>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</si>
  <si>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</si>
  <si>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</si>
  <si>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</si>
  <si>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</si>
  <si>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</si>
  <si>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</si>
  <si>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</si>
  <si>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</si>
  <si>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</si>
  <si>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</si>
  <si>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</si>
  <si>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</si>
  <si>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</si>
  <si>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</si>
  <si>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</si>
  <si>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</si>
  <si>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</si>
  <si>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</si>
  <si>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</si>
  <si>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</si>
  <si>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</si>
  <si>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</si>
  <si>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</si>
  <si>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</si>
  <si>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</si>
  <si>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</si>
  <si>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</si>
  <si>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</si>
  <si>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</si>
  <si>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</si>
  <si>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</si>
  <si>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</si>
  <si>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</si>
  <si>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</si>
  <si>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</si>
  <si>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</si>
  <si>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</si>
  <si>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</si>
  <si>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</si>
  <si>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</si>
  <si>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</si>
  <si>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</si>
  <si>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</si>
  <si>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</si>
  <si>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</si>
  <si>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</si>
  <si>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</si>
  <si>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</si>
  <si>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</si>
  <si>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</si>
  <si>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</si>
  <si>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</si>
  <si>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</si>
  <si>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</si>
  <si>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</si>
  <si>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</si>
  <si>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</si>
  <si>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</si>
  <si>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</si>
  <si>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</si>
  <si>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</si>
  <si>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</si>
  <si>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</si>
  <si>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</si>
  <si>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</si>
  <si>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</si>
  <si>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Fém. Benjamin D4-1</t>
  </si>
  <si>
    <t>Simple Fém. Benjamin D4-2</t>
  </si>
  <si>
    <t>8h45</t>
  </si>
  <si>
    <t>supplémentaire de 11 points</t>
  </si>
  <si>
    <t>Simple Fém. Benjamin D3</t>
  </si>
  <si>
    <t xml:space="preserve">      Joueurs ou équipes                  D3     Pointage: 60-57-54-51-48-45</t>
  </si>
  <si>
    <t>Zoé Sage</t>
  </si>
  <si>
    <t>Laurianne Fauteux-Marcoux</t>
  </si>
  <si>
    <t>Noelly St-Onge</t>
  </si>
  <si>
    <t>Annabelle Chartier</t>
  </si>
  <si>
    <t>Kacy Sweeney</t>
  </si>
  <si>
    <t>Khursaniyah Narag</t>
  </si>
  <si>
    <t>Élyane Lachance</t>
  </si>
  <si>
    <t>Aimée Roy</t>
  </si>
  <si>
    <t>Mathilde Levasseur</t>
  </si>
  <si>
    <t>Arianne Jean</t>
  </si>
  <si>
    <t>Coralie Tapin-Barrette</t>
  </si>
  <si>
    <t>Adèle Laprise</t>
  </si>
  <si>
    <t>Mariane Carrao Dawn</t>
  </si>
  <si>
    <t>Elie Labbé</t>
  </si>
  <si>
    <t>May-Lann Deschênes</t>
  </si>
  <si>
    <t>Annabelle Dion-Charbonneau</t>
  </si>
  <si>
    <t>Terrain # 1</t>
  </si>
  <si>
    <t>Terrain # 4</t>
  </si>
  <si>
    <t>Terrain # 2</t>
  </si>
  <si>
    <t xml:space="preserve">      Joueurs ou équipes                    D4      Pointage: 30-29-28-27-26-25</t>
  </si>
  <si>
    <t xml:space="preserve">      Joueurs ou équipes                 D4    Pointage: 28-27-26-25-24-23</t>
  </si>
  <si>
    <t>Marie-Elyse Mercier</t>
  </si>
  <si>
    <t>Maël Simoneau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</si>
</sst>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5" xfId="1" applyFont="1" applyFill="1" applyBorder="1" applyAlignment="1" applyProtection="1">
      <alignment horizontal="center" vertical="center"/>
      <protection locked="0"/>
    </xf>
    <xf numFmtId="0" fontId="20" fillId="4" borderId="26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7" fillId="0" borderId="0" xfId="2" applyFont="1" applyAlignment="1" applyProtection="1"/>
    <xf numFmtId="0" fontId="7" fillId="0" borderId="0" xfId="2" applyFont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9" borderId="2" xfId="1" applyFont="1" applyFill="1" applyBorder="1" applyAlignment="1" applyProtection="1">
      <alignment horizontal="left" vertical="center" shrinkToFit="1"/>
      <protection locked="0"/>
    </xf>
    <xf numFmtId="0" fontId="20" fillId="4" borderId="24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29" xfId="1" applyFont="1" applyBorder="1" applyAlignment="1">
      <alignment horizontal="center" vertical="center" shrinkToFit="1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8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0" fillId="0" borderId="31" xfId="1" applyFont="1" applyBorder="1" applyAlignment="1">
      <alignment horizontal="left" vertical="center"/>
    </xf>
    <xf numFmtId="0" fontId="20" fillId="0" borderId="31" xfId="1" applyFont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 shrinkToFit="1"/>
      <protection locked="0"/>
    </xf>
    <xf numFmtId="0" fontId="20" fillId="4" borderId="30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4" borderId="30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18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1-Section%20Estri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45" sqref="I45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88" t="s">
        <v>9</v>
      </c>
      <c r="J1" s="88"/>
      <c r="K1" s="88"/>
      <c r="L1" s="88"/>
      <c r="M1" s="94" t="s">
        <v>10</v>
      </c>
      <c r="N1" s="94"/>
      <c r="O1" s="94"/>
      <c r="P1" s="94"/>
      <c r="Q1" s="94"/>
      <c r="R1" s="94"/>
      <c r="S1" s="94"/>
      <c r="T1" s="94"/>
      <c r="U1" s="95" t="s">
        <v>11</v>
      </c>
      <c r="V1" s="96"/>
      <c r="W1" s="96"/>
      <c r="X1" s="96"/>
      <c r="Y1" s="96"/>
      <c r="Z1" s="96"/>
      <c r="AA1" s="96"/>
      <c r="AB1" s="96"/>
      <c r="AC1" s="97" t="s">
        <v>12</v>
      </c>
      <c r="AD1" s="98"/>
      <c r="AE1" s="98"/>
      <c r="AF1" s="98"/>
      <c r="AG1" s="98"/>
      <c r="AH1" s="98"/>
      <c r="AI1" s="98"/>
      <c r="AJ1" s="98"/>
    </row>
    <row r="2" spans="2:36" x14ac:dyDescent="0.25">
      <c r="B2" s="9" t="s">
        <v>13</v>
      </c>
      <c r="C2" s="92" t="s">
        <v>14</v>
      </c>
      <c r="D2" s="92"/>
      <c r="E2" s="92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92" t="s">
        <v>24</v>
      </c>
      <c r="D3" s="92"/>
      <c r="E3" s="92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92" t="s">
        <v>28</v>
      </c>
      <c r="D4" s="92"/>
      <c r="E4" s="92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92" t="s">
        <v>32</v>
      </c>
      <c r="D5" s="92"/>
      <c r="E5" s="92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92" t="s">
        <v>36</v>
      </c>
      <c r="D6" s="92"/>
      <c r="E6" s="92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92" t="s">
        <v>41</v>
      </c>
      <c r="D7" s="92"/>
      <c r="E7" s="92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92" t="s">
        <v>46</v>
      </c>
      <c r="D8" s="92"/>
      <c r="E8" s="92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92" t="s">
        <v>51</v>
      </c>
      <c r="D9" s="92"/>
      <c r="E9" s="92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92" t="s">
        <v>54</v>
      </c>
      <c r="D10" s="92"/>
      <c r="E10" s="92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92" t="s">
        <v>59</v>
      </c>
      <c r="D11" s="92"/>
      <c r="E11" s="92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92" t="s">
        <v>64</v>
      </c>
      <c r="D12" s="92"/>
      <c r="E12" s="92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92" t="s">
        <v>68</v>
      </c>
      <c r="D13" s="92"/>
      <c r="E13" s="92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93" t="s">
        <v>73</v>
      </c>
      <c r="D14" s="93"/>
      <c r="E14" s="93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92" t="s">
        <v>78</v>
      </c>
      <c r="D15" s="92"/>
      <c r="E15" s="92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89"/>
      <c r="D16" s="89"/>
      <c r="E16" s="89"/>
      <c r="F16" s="89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89" t="s">
        <v>85</v>
      </c>
      <c r="D17" s="89"/>
      <c r="E17" s="89"/>
      <c r="F17" s="89"/>
      <c r="G17" s="13"/>
      <c r="H17" s="9" t="s">
        <v>86</v>
      </c>
      <c r="I17" s="22" t="s">
        <v>87</v>
      </c>
      <c r="J17" s="15" t="s">
        <v>88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89</v>
      </c>
      <c r="C18" s="89" t="s">
        <v>90</v>
      </c>
      <c r="D18" s="89"/>
      <c r="E18" s="89"/>
      <c r="F18" s="89"/>
      <c r="G18" s="13"/>
      <c r="H18" s="9" t="s">
        <v>6</v>
      </c>
      <c r="I18" s="22" t="s">
        <v>91</v>
      </c>
      <c r="J18" s="21" t="s">
        <v>92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90"/>
      <c r="D19" s="90"/>
      <c r="E19" s="90"/>
      <c r="G19" s="13"/>
      <c r="H19" s="9" t="s">
        <v>93</v>
      </c>
      <c r="I19" s="22" t="s">
        <v>94</v>
      </c>
      <c r="J19" s="15" t="s">
        <v>95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96</v>
      </c>
      <c r="I20" s="22" t="s">
        <v>137</v>
      </c>
      <c r="J20" s="15" t="s">
        <v>138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97</v>
      </c>
      <c r="I21" s="23" t="s">
        <v>98</v>
      </c>
      <c r="J21" s="21" t="s">
        <v>99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100</v>
      </c>
      <c r="I22" s="23" t="s">
        <v>101</v>
      </c>
      <c r="J22" s="21" t="s">
        <v>102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103</v>
      </c>
      <c r="I23" s="22" t="s">
        <v>104</v>
      </c>
      <c r="J23" s="27" t="s">
        <v>105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90"/>
      <c r="D24" s="90"/>
      <c r="E24" s="90"/>
      <c r="G24" s="13"/>
      <c r="H24" s="9" t="s">
        <v>106</v>
      </c>
      <c r="I24" s="22" t="s">
        <v>107</v>
      </c>
      <c r="J24" s="15" t="s">
        <v>108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109</v>
      </c>
      <c r="I25" s="23" t="s">
        <v>135</v>
      </c>
      <c r="J25" s="21" t="s">
        <v>136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90"/>
      <c r="D26" s="90"/>
      <c r="E26" s="90"/>
      <c r="G26" s="13"/>
      <c r="H26" s="9" t="s">
        <v>3</v>
      </c>
      <c r="I26" s="22" t="s">
        <v>110</v>
      </c>
      <c r="J26" s="21" t="s">
        <v>111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90"/>
      <c r="D27" s="90"/>
      <c r="E27" s="90"/>
      <c r="G27" s="13"/>
      <c r="H27" s="19" t="s">
        <v>112</v>
      </c>
      <c r="I27" s="23" t="s">
        <v>113</v>
      </c>
      <c r="J27" s="21" t="s">
        <v>114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115</v>
      </c>
      <c r="I28" s="20" t="s">
        <v>116</v>
      </c>
      <c r="J28" s="21" t="s">
        <v>117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90"/>
      <c r="D29" s="90"/>
      <c r="E29" s="90"/>
      <c r="G29" s="13"/>
      <c r="H29" s="19" t="s">
        <v>118</v>
      </c>
      <c r="I29" s="22" t="s">
        <v>65</v>
      </c>
      <c r="J29" s="15" t="s">
        <v>119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90"/>
      <c r="D30" s="90"/>
      <c r="E30" s="90"/>
      <c r="G30" s="13"/>
      <c r="H30" s="19" t="s">
        <v>120</v>
      </c>
      <c r="I30" s="22" t="s">
        <v>121</v>
      </c>
      <c r="J30" s="15" t="s">
        <v>122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91" t="s">
        <v>123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91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91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91" t="s">
        <v>124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91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91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87"/>
      <c r="J63" s="87"/>
      <c r="K63" s="87"/>
      <c r="L63" s="87"/>
    </row>
    <row r="64" spans="8:12" x14ac:dyDescent="0.2">
      <c r="H64" s="5"/>
      <c r="I64" s="87"/>
      <c r="J64" s="87"/>
      <c r="K64" s="87"/>
      <c r="L64" s="87"/>
    </row>
    <row r="65" spans="8:12" x14ac:dyDescent="0.2">
      <c r="H65" s="5"/>
      <c r="I65" s="87"/>
      <c r="J65" s="87"/>
      <c r="K65" s="87"/>
      <c r="L65" s="87"/>
    </row>
    <row r="66" spans="8:12" x14ac:dyDescent="0.2">
      <c r="H66" s="5"/>
      <c r="I66" s="87"/>
      <c r="J66" s="87"/>
      <c r="K66" s="87"/>
      <c r="L66" s="87"/>
    </row>
    <row r="67" spans="8:12" x14ac:dyDescent="0.2">
      <c r="H67" s="5"/>
      <c r="I67" s="87"/>
      <c r="J67" s="87"/>
      <c r="K67" s="87"/>
      <c r="L67" s="87"/>
    </row>
    <row r="68" spans="8:12" ht="26.25" x14ac:dyDescent="0.4">
      <c r="H68" s="37"/>
      <c r="I68" s="88" t="s">
        <v>9</v>
      </c>
      <c r="J68" s="88"/>
      <c r="K68" s="88"/>
      <c r="L68" s="88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125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91</v>
      </c>
      <c r="J84" s="39"/>
      <c r="K84" s="39"/>
    </row>
    <row r="85" spans="8:11" ht="26.25" x14ac:dyDescent="0.4">
      <c r="H85" s="38" t="s">
        <v>93</v>
      </c>
      <c r="I85" s="42" t="s">
        <v>94</v>
      </c>
      <c r="J85" s="39"/>
      <c r="K85" s="39"/>
    </row>
    <row r="86" spans="8:11" ht="26.25" x14ac:dyDescent="0.4">
      <c r="H86" s="38" t="s">
        <v>96</v>
      </c>
      <c r="I86" s="42" t="s">
        <v>134</v>
      </c>
      <c r="J86" s="39"/>
      <c r="K86" s="39"/>
    </row>
    <row r="87" spans="8:11" ht="26.25" x14ac:dyDescent="0.4">
      <c r="H87" s="40" t="s">
        <v>97</v>
      </c>
      <c r="I87" s="43" t="s">
        <v>98</v>
      </c>
      <c r="J87" s="39"/>
      <c r="K87" s="39"/>
    </row>
    <row r="88" spans="8:11" ht="26.25" x14ac:dyDescent="0.4">
      <c r="H88" s="40" t="s">
        <v>100</v>
      </c>
      <c r="I88" s="43" t="s">
        <v>101</v>
      </c>
      <c r="J88" s="39"/>
      <c r="K88" s="39"/>
    </row>
    <row r="89" spans="8:11" ht="26.25" x14ac:dyDescent="0.4">
      <c r="H89" s="40" t="s">
        <v>120</v>
      </c>
      <c r="I89" s="43" t="s">
        <v>126</v>
      </c>
      <c r="J89" s="39"/>
      <c r="K89" s="39"/>
    </row>
    <row r="90" spans="8:11" ht="26.25" x14ac:dyDescent="0.4">
      <c r="H90" s="38" t="s">
        <v>103</v>
      </c>
      <c r="I90" s="42" t="s">
        <v>104</v>
      </c>
      <c r="J90" s="39"/>
      <c r="K90" s="39"/>
    </row>
    <row r="91" spans="8:11" ht="26.25" x14ac:dyDescent="0.4">
      <c r="H91" s="38" t="s">
        <v>106</v>
      </c>
      <c r="I91" s="42" t="s">
        <v>107</v>
      </c>
      <c r="J91" s="39"/>
      <c r="K91" s="39"/>
    </row>
    <row r="92" spans="8:11" ht="26.25" x14ac:dyDescent="0.4">
      <c r="H92" s="40" t="s">
        <v>109</v>
      </c>
      <c r="I92" s="43" t="s">
        <v>135</v>
      </c>
      <c r="J92" s="39"/>
      <c r="K92" s="39"/>
    </row>
    <row r="93" spans="8:11" ht="26.25" x14ac:dyDescent="0.4">
      <c r="H93" s="38" t="s">
        <v>3</v>
      </c>
      <c r="I93" s="42" t="s">
        <v>127</v>
      </c>
      <c r="J93" s="39"/>
      <c r="K93" s="39"/>
    </row>
    <row r="94" spans="8:11" ht="26.25" x14ac:dyDescent="0.4">
      <c r="H94" s="40" t="s">
        <v>115</v>
      </c>
      <c r="I94" s="43" t="s">
        <v>116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C3:E3"/>
    <mergeCell ref="I1:L1"/>
    <mergeCell ref="M1:T1"/>
    <mergeCell ref="U1:AB1"/>
    <mergeCell ref="AC1:AJ1"/>
    <mergeCell ref="C2:E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I64:L64"/>
    <mergeCell ref="I65:L65"/>
    <mergeCell ref="I66:L66"/>
    <mergeCell ref="I67:L67"/>
    <mergeCell ref="I68:L68"/>
  </mergeCells>
  <conditionalFormatting sqref="I3:AK30">
    <cfRule type="expression" dxfId="117" priority="6">
      <formula>$G3="x"</formula>
    </cfRule>
  </conditionalFormatting>
  <conditionalFormatting sqref="J48">
    <cfRule type="expression" dxfId="116" priority="3">
      <formula>$G48="x"</formula>
    </cfRule>
  </conditionalFormatting>
  <conditionalFormatting sqref="M3:T30">
    <cfRule type="expression" dxfId="115" priority="9" stopIfTrue="1">
      <formula>$L3=1</formula>
    </cfRule>
  </conditionalFormatting>
  <conditionalFormatting sqref="P48">
    <cfRule type="expression" dxfId="114" priority="1">
      <formula>$G48="x"</formula>
    </cfRule>
    <cfRule type="expression" dxfId="113" priority="2" stopIfTrue="1">
      <formula>$L48=1</formula>
    </cfRule>
  </conditionalFormatting>
  <conditionalFormatting sqref="S48">
    <cfRule type="expression" dxfId="112" priority="4">
      <formula>$G48="x"</formula>
    </cfRule>
    <cfRule type="expression" dxfId="111" priority="5" stopIfTrue="1">
      <formula>$L48=1</formula>
    </cfRule>
  </conditionalFormatting>
  <conditionalFormatting sqref="U3:AA30">
    <cfRule type="expression" dxfId="110" priority="8">
      <formula>$G3="X"</formula>
    </cfRule>
  </conditionalFormatting>
  <conditionalFormatting sqref="AC3:AI30">
    <cfRule type="expression" dxfId="109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5ADE-8DA7-45E4-B3A5-AF54863B4D7D}">
  <sheetPr>
    <pageSetUpPr fitToPage="1"/>
  </sheetPr>
  <dimension ref="A1:AG80"/>
  <sheetViews>
    <sheetView tabSelected="1"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1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0">
        <v>2</v>
      </c>
      <c r="B2" s="121" t="str">
        <f>IF(ISNA(VLOOKUP("X",[1]Lég!$G:$H,2,FALSE)),"",VLOOKUP("X",[1]Lég!$G:$H,2,FALSE))</f>
        <v/>
      </c>
      <c r="C2" s="46"/>
      <c r="D2" s="99" t="s">
        <v>143</v>
      </c>
      <c r="E2" s="100"/>
      <c r="F2" s="100"/>
      <c r="G2" s="100"/>
      <c r="H2" s="100"/>
      <c r="I2" s="101"/>
      <c r="J2" s="47"/>
      <c r="K2" s="99" t="s">
        <v>141</v>
      </c>
      <c r="L2" s="100"/>
      <c r="M2" s="101"/>
      <c r="N2" s="2"/>
      <c r="O2" s="122" t="s">
        <v>128</v>
      </c>
      <c r="P2" s="123"/>
      <c r="Q2" s="123"/>
      <c r="R2" s="123"/>
      <c r="S2" s="12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0"/>
      <c r="B3" s="121"/>
      <c r="C3" s="46"/>
      <c r="D3" s="102"/>
      <c r="E3" s="103"/>
      <c r="F3" s="103"/>
      <c r="G3" s="103"/>
      <c r="H3" s="103"/>
      <c r="I3" s="104"/>
      <c r="J3" s="47"/>
      <c r="K3" s="102"/>
      <c r="L3" s="103"/>
      <c r="M3" s="104"/>
      <c r="N3" s="2"/>
      <c r="O3" s="125" t="s">
        <v>129</v>
      </c>
      <c r="P3" s="126"/>
      <c r="Q3" s="126"/>
      <c r="R3" s="126"/>
      <c r="S3" s="12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5"/>
      <c r="P4" s="126"/>
      <c r="Q4" s="126"/>
      <c r="R4" s="126"/>
      <c r="S4" s="12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99" t="s">
        <v>107</v>
      </c>
      <c r="C5" s="100"/>
      <c r="D5" s="100"/>
      <c r="E5" s="100"/>
      <c r="F5" s="101"/>
      <c r="G5" s="49"/>
      <c r="H5" s="99"/>
      <c r="I5" s="101"/>
      <c r="J5" s="50"/>
      <c r="K5" s="105" t="s">
        <v>161</v>
      </c>
      <c r="L5" s="106"/>
      <c r="M5" s="106"/>
      <c r="N5" s="107"/>
      <c r="O5" s="111" t="s">
        <v>142</v>
      </c>
      <c r="P5" s="112"/>
      <c r="Q5" s="112"/>
      <c r="R5" s="112"/>
      <c r="S5" s="11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2"/>
      <c r="C6" s="103"/>
      <c r="D6" s="103"/>
      <c r="E6" s="103"/>
      <c r="F6" s="104"/>
      <c r="G6" s="51"/>
      <c r="H6" s="102"/>
      <c r="I6" s="104"/>
      <c r="J6" s="50"/>
      <c r="K6" s="108"/>
      <c r="L6" s="109"/>
      <c r="M6" s="109"/>
      <c r="N6" s="110"/>
      <c r="O6" s="114" t="s">
        <v>130</v>
      </c>
      <c r="P6" s="115"/>
      <c r="Q6" s="115"/>
      <c r="R6" s="115"/>
      <c r="S6" s="11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7" t="s">
        <v>144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106</v>
      </c>
      <c r="E9" s="128" t="s">
        <v>145</v>
      </c>
      <c r="F9" s="128"/>
      <c r="G9" s="128"/>
      <c r="H9" s="128"/>
      <c r="I9" s="128"/>
      <c r="J9" s="128"/>
      <c r="K9" s="61"/>
      <c r="L9" s="128"/>
      <c r="M9" s="128"/>
      <c r="N9" s="128"/>
      <c r="O9" s="128"/>
      <c r="P9" s="128"/>
      <c r="Q9" s="134"/>
      <c r="R9" s="62">
        <v>60</v>
      </c>
      <c r="S9" s="63">
        <f>IF(R9="","",RANK(R9,$R$9:$R$14,0))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106</v>
      </c>
      <c r="E10" s="129" t="s">
        <v>146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54</v>
      </c>
      <c r="S10" s="63">
        <f t="shared" ref="S10:S14" si="0">IF(R10="","",RANK(R10,$R$9:$R$14,0))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</v>
      </c>
      <c r="E11" s="131" t="s">
        <v>147</v>
      </c>
      <c r="F11" s="131"/>
      <c r="G11" s="131"/>
      <c r="H11" s="131"/>
      <c r="I11" s="131"/>
      <c r="J11" s="131"/>
      <c r="K11" s="61"/>
      <c r="L11" s="129"/>
      <c r="M11" s="129"/>
      <c r="N11" s="129"/>
      <c r="O11" s="129"/>
      <c r="P11" s="129"/>
      <c r="Q11" s="130"/>
      <c r="R11" s="65">
        <v>57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3</v>
      </c>
      <c r="E12" s="128" t="s">
        <v>149</v>
      </c>
      <c r="F12" s="128"/>
      <c r="G12" s="128"/>
      <c r="H12" s="128"/>
      <c r="I12" s="128"/>
      <c r="J12" s="128"/>
      <c r="K12" s="61"/>
      <c r="L12" s="129"/>
      <c r="M12" s="129"/>
      <c r="N12" s="129"/>
      <c r="O12" s="129"/>
      <c r="P12" s="129"/>
      <c r="Q12" s="130"/>
      <c r="R12" s="65">
        <v>45</v>
      </c>
      <c r="S12" s="63">
        <f t="shared" si="0"/>
        <v>6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25</v>
      </c>
      <c r="E13" s="129" t="s">
        <v>148</v>
      </c>
      <c r="F13" s="129"/>
      <c r="G13" s="129"/>
      <c r="H13" s="129"/>
      <c r="I13" s="129"/>
      <c r="J13" s="129"/>
      <c r="K13" s="61"/>
      <c r="L13" s="129"/>
      <c r="M13" s="129"/>
      <c r="N13" s="129"/>
      <c r="O13" s="129"/>
      <c r="P13" s="129"/>
      <c r="Q13" s="130"/>
      <c r="R13" s="65">
        <v>51</v>
      </c>
      <c r="S13" s="63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4" t="s">
        <v>3</v>
      </c>
      <c r="E14" s="131" t="s">
        <v>150</v>
      </c>
      <c r="F14" s="131"/>
      <c r="G14" s="131"/>
      <c r="H14" s="131"/>
      <c r="I14" s="131"/>
      <c r="J14" s="131"/>
      <c r="K14" s="66"/>
      <c r="L14" s="132"/>
      <c r="M14" s="132"/>
      <c r="N14" s="132"/>
      <c r="O14" s="132"/>
      <c r="P14" s="132"/>
      <c r="Q14" s="133"/>
      <c r="R14" s="67">
        <v>48</v>
      </c>
      <c r="S14" s="68">
        <f t="shared" si="0"/>
        <v>5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42"/>
      <c r="C16" s="142"/>
      <c r="D16" s="86"/>
      <c r="E16" s="143"/>
      <c r="F16" s="143"/>
      <c r="G16" s="143"/>
      <c r="H16" s="143"/>
      <c r="I16" s="143"/>
      <c r="J16" s="143"/>
      <c r="K16" s="144" t="s">
        <v>133</v>
      </c>
      <c r="L16" s="144"/>
      <c r="M16" s="69"/>
      <c r="N16" s="69"/>
      <c r="O16" s="69"/>
      <c r="P16" s="69"/>
      <c r="Q16" s="69"/>
      <c r="R16" s="69"/>
      <c r="S16" s="69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45"/>
      <c r="C17" s="3"/>
      <c r="D17" s="146">
        <v>2</v>
      </c>
      <c r="E17" s="136" t="str">
        <f>VLOOKUP(D17,$B$9:$J$14,4,FALSE)</f>
        <v>Laurianne Fauteux-Marcoux</v>
      </c>
      <c r="F17" s="136"/>
      <c r="G17" s="136"/>
      <c r="H17" s="136"/>
      <c r="I17" s="137"/>
      <c r="J17" s="70" t="str">
        <f>IF(OR(K17="",L17=""),"",IF(K17&gt;L17,"V",IF(K17=L17,"","P")))</f>
        <v>V</v>
      </c>
      <c r="K17" s="71">
        <v>21</v>
      </c>
      <c r="L17" s="71">
        <v>12</v>
      </c>
      <c r="M17" s="70" t="str">
        <f>IF(OR(K17="",L17=""),"",IF(L17&gt;K17,"V",IF(K17=L17,"","P")))</f>
        <v>P</v>
      </c>
      <c r="N17" s="147">
        <v>4</v>
      </c>
      <c r="O17" s="136" t="str">
        <f>VLOOKUP(N17,$B$9:$J$14,4,FALSE)</f>
        <v>Kacy Sweeney</v>
      </c>
      <c r="P17" s="136"/>
      <c r="Q17" s="136"/>
      <c r="R17" s="136"/>
      <c r="S17" s="137"/>
      <c r="U17" s="135">
        <f>IF(OR(K17="",L17=""),"",(COUNTIF(J17:J19,"V")*3)+(COUNTIF(J17:J19,"P")*1)+(COUNTIF(J17:J19,"VS")*1))</f>
        <v>6</v>
      </c>
      <c r="V17" s="135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45"/>
      <c r="C18" s="3"/>
      <c r="D18" s="146"/>
      <c r="E18" s="136" t="str">
        <f>IF(VLOOKUP(D17,$B$9:$Q$14,11,FALSE)="","",VLOOKUP(D17,$B$9:$Q$14,11,FALSE))</f>
        <v/>
      </c>
      <c r="F18" s="136"/>
      <c r="G18" s="136"/>
      <c r="H18" s="136"/>
      <c r="I18" s="137"/>
      <c r="J18" s="70" t="str">
        <f>IF(OR(K18="",L18=""),"",IF(K18&gt;L18,"V",IF(K18=L18,"","P")))</f>
        <v>V</v>
      </c>
      <c r="K18" s="71">
        <v>21</v>
      </c>
      <c r="L18" s="71">
        <v>8</v>
      </c>
      <c r="M18" s="70" t="str">
        <f>IF(OR(K18="",L18=""),"",IF(L18&gt;K18,"V",IF(K18=L18,"","P")))</f>
        <v>P</v>
      </c>
      <c r="N18" s="148"/>
      <c r="O18" s="136" t="str">
        <f>IF(VLOOKUP(N17,$B$9:$Q$14,11,FALSE)="","",VLOOKUP(N17,$B$9:$Q$14,11,FALSE))</f>
        <v/>
      </c>
      <c r="P18" s="136"/>
      <c r="Q18" s="136"/>
      <c r="R18" s="136"/>
      <c r="S18" s="137"/>
      <c r="U18" s="135"/>
      <c r="V18" s="135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45"/>
      <c r="C19" s="3"/>
      <c r="D19" s="146"/>
      <c r="E19" s="138" t="str">
        <f>IF(VLOOKUP(D17,$B$9:$D$14,3,FALSE)="","",VLOOKUP((VLOOKUP(D17,$B$9:$D$14,3,FALSE)),[1]Lég!$H$3:$J$30,3,FALSE))</f>
        <v>LA FRONTALIÈRE</v>
      </c>
      <c r="F19" s="139"/>
      <c r="G19" s="139"/>
      <c r="H19" s="139"/>
      <c r="I19" s="140"/>
      <c r="J19" s="70" t="str">
        <f>IF(OR(K19="",L19=""),"",IF(K19&gt;L19,"VS","PS"))</f>
        <v/>
      </c>
      <c r="K19" s="71"/>
      <c r="L19" s="71"/>
      <c r="M19" s="70" t="str">
        <f>IF(OR(K19="",L19=""),"",IF(L19&gt;K19,"VS","PS"))</f>
        <v/>
      </c>
      <c r="N19" s="149"/>
      <c r="O19" s="138" t="str">
        <f>IF(VLOOKUP(N17,$B$9:$D$14,3,FALSE)="","",VLOOKUP((VLOOKUP(N17,$B$9:$D$14,3,FALSE)),[1]Lég!$H$3:$J$30,3,FALSE))</f>
        <v>DU PHARE</v>
      </c>
      <c r="P19" s="139"/>
      <c r="Q19" s="139"/>
      <c r="R19" s="139"/>
      <c r="S19" s="140"/>
      <c r="U19" s="135"/>
      <c r="V19" s="135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2"/>
      <c r="F20" s="72"/>
      <c r="G20" s="72"/>
      <c r="H20" s="72"/>
      <c r="I20" s="72"/>
      <c r="J20" s="70"/>
      <c r="K20" s="72"/>
      <c r="L20" s="72"/>
      <c r="M20" s="73"/>
      <c r="N20" s="74"/>
      <c r="O20" s="74"/>
      <c r="P20" s="74"/>
      <c r="Q20" s="75"/>
      <c r="R20" s="75"/>
      <c r="S20" s="75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45"/>
      <c r="C21" s="3"/>
      <c r="D21" s="151">
        <v>5</v>
      </c>
      <c r="E21" s="136" t="str">
        <f>VLOOKUP(D21,$B$9:$J$14,4,FALSE)</f>
        <v>Annabelle Chartier</v>
      </c>
      <c r="F21" s="136"/>
      <c r="G21" s="136"/>
      <c r="H21" s="136"/>
      <c r="I21" s="137"/>
      <c r="J21" s="70" t="str">
        <f>IF(OR(K21="",L21=""),"",IF(K21&gt;L21,"V",IF(K21=L21,"","P")))</f>
        <v>V</v>
      </c>
      <c r="K21" s="71">
        <v>21</v>
      </c>
      <c r="L21" s="71">
        <v>10</v>
      </c>
      <c r="M21" s="70" t="str">
        <f>IF(OR(K21="",L21=""),"",IF(L21&gt;K21,"V",IF(K21=L21,"","P")))</f>
        <v>P</v>
      </c>
      <c r="N21" s="147">
        <v>6</v>
      </c>
      <c r="O21" s="136" t="str">
        <f>VLOOKUP(N21,$B$9:$J$14,4,FALSE)</f>
        <v>Khursaniyah Narag</v>
      </c>
      <c r="P21" s="136"/>
      <c r="Q21" s="136"/>
      <c r="R21" s="136"/>
      <c r="S21" s="137"/>
      <c r="U21" s="135">
        <f>IF(OR(K21="",L21=""),"",(COUNTIF(J21:J23,"V")*3)+(COUNTIF(J21:J23,"P")*1)+(COUNTIF(J21:J23,"VS")*1))</f>
        <v>6</v>
      </c>
      <c r="V21" s="135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45"/>
      <c r="C22" s="3"/>
      <c r="D22" s="152"/>
      <c r="E22" s="136" t="str">
        <f>IF(VLOOKUP(D21,$B$9:$Q$14,11,FALSE)="","",VLOOKUP(D21,$B$9:$Q$14,11,FALSE))</f>
        <v/>
      </c>
      <c r="F22" s="136"/>
      <c r="G22" s="136"/>
      <c r="H22" s="136"/>
      <c r="I22" s="137"/>
      <c r="J22" s="70" t="str">
        <f>IF(OR(K22="",L22=""),"",IF(K22&gt;L22,"V",IF(K22=L22,"","P")))</f>
        <v>V</v>
      </c>
      <c r="K22" s="71">
        <v>21</v>
      </c>
      <c r="L22" s="71">
        <v>13</v>
      </c>
      <c r="M22" s="70" t="str">
        <f>IF(OR(K22="",L22=""),"",IF(L22&gt;K22,"V",IF(K22=L22,"","P")))</f>
        <v>P</v>
      </c>
      <c r="N22" s="148"/>
      <c r="O22" s="136" t="str">
        <f>IF(VLOOKUP(N21,$B$9:$Q$14,11,FALSE)="","",VLOOKUP(N21,$B$9:$Q$14,11,FALSE))</f>
        <v/>
      </c>
      <c r="P22" s="136"/>
      <c r="Q22" s="136"/>
      <c r="R22" s="136"/>
      <c r="S22" s="137"/>
      <c r="U22" s="135"/>
      <c r="V22" s="135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45"/>
      <c r="C23" s="3"/>
      <c r="D23" s="153"/>
      <c r="E23" s="138" t="str">
        <f>IF(VLOOKUP(D21,$B$9:$D$14,3,FALSE)="","",VLOOKUP((VLOOKUP(D21,$B$9:$D$14,3,FALSE)),[1]Lég!$H$3:$J$30,3,FALSE))</f>
        <v>DU TRIOLET</v>
      </c>
      <c r="F23" s="139"/>
      <c r="G23" s="139"/>
      <c r="H23" s="139"/>
      <c r="I23" s="140"/>
      <c r="J23" s="70" t="str">
        <f>IF(OR(K23="",L23=""),"",IF(K23&gt;L23,"VS","PS"))</f>
        <v/>
      </c>
      <c r="K23" s="71"/>
      <c r="L23" s="71"/>
      <c r="M23" s="70" t="str">
        <f>IF(OR(K23="",L23=""),"",IF(L23&gt;K23,"VS","PS"))</f>
        <v/>
      </c>
      <c r="N23" s="149"/>
      <c r="O23" s="138" t="str">
        <f>IF(VLOOKUP(N21,$B$9:$D$14,3,FALSE)="","",VLOOKUP((VLOOKUP(N21,$B$9:$D$14,3,FALSE)),[1]Lég!$H$3:$J$30,3,FALSE))</f>
        <v>DU PHARE</v>
      </c>
      <c r="P23" s="139"/>
      <c r="Q23" s="139"/>
      <c r="R23" s="139"/>
      <c r="S23" s="140"/>
      <c r="U23" s="135"/>
      <c r="V23" s="135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6"/>
      <c r="E24" s="77"/>
      <c r="F24" s="77"/>
      <c r="G24" s="77"/>
      <c r="H24" s="77"/>
      <c r="I24" s="77"/>
      <c r="J24" s="70"/>
      <c r="K24" s="77"/>
      <c r="L24" s="77"/>
      <c r="M24" s="73"/>
      <c r="N24" s="78"/>
      <c r="O24" s="78"/>
      <c r="P24" s="78"/>
      <c r="Q24" s="79"/>
      <c r="R24" s="79"/>
      <c r="S24" s="79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0"/>
      <c r="C25" s="3"/>
      <c r="D25" s="151">
        <v>1</v>
      </c>
      <c r="E25" s="136" t="str">
        <f>VLOOKUP(D25,$B$9:$J$14,4,FALSE)</f>
        <v>Zoé Sage</v>
      </c>
      <c r="F25" s="136"/>
      <c r="G25" s="136"/>
      <c r="H25" s="136"/>
      <c r="I25" s="137"/>
      <c r="J25" s="70" t="str">
        <f>IF(OR(K25="",L25=""),"",IF(K25&gt;L25,"V",IF(K25=L25,"","P")))</f>
        <v>V</v>
      </c>
      <c r="K25" s="71">
        <v>23</v>
      </c>
      <c r="L25" s="71">
        <v>21</v>
      </c>
      <c r="M25" s="70" t="str">
        <f>IF(OR(K25="",L25=""),"",IF(L25&gt;K25,"V",IF(K25=L25,"","P")))</f>
        <v>P</v>
      </c>
      <c r="N25" s="147">
        <v>3</v>
      </c>
      <c r="O25" s="136" t="str">
        <f>VLOOKUP(N25,$B$9:$J$14,4,FALSE)</f>
        <v>Noelly St-Onge</v>
      </c>
      <c r="P25" s="136"/>
      <c r="Q25" s="136"/>
      <c r="R25" s="136"/>
      <c r="S25" s="137"/>
      <c r="U25" s="135">
        <f>IF(OR(K25="",L25=""),"",(COUNTIF(J25:J27,"V")*3)+(COUNTIF(J25:J27,"P")*1)+(COUNTIF(J25:J27,"VS")*1))</f>
        <v>4</v>
      </c>
      <c r="V25" s="135">
        <f>IF(OR(K25="",L25=""),"",(COUNTIF(M25:M27,"V")*3)+(COUNTIF(M25:M27,"P")*1)+(COUNTIF(M25:M27,"VS")*1))</f>
        <v>5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0"/>
      <c r="C26" s="3"/>
      <c r="D26" s="152"/>
      <c r="E26" s="136" t="str">
        <f>IF(VLOOKUP(D25,$B$9:$Q$14,11,FALSE)="","",VLOOKUP(D25,$B$9:$Q$14,11,FALSE))</f>
        <v/>
      </c>
      <c r="F26" s="136"/>
      <c r="G26" s="136"/>
      <c r="H26" s="136"/>
      <c r="I26" s="137"/>
      <c r="J26" s="70" t="str">
        <f>IF(OR(K26="",L26=""),"",IF(K26&gt;L26,"V",IF(K26=L26,"","P")))</f>
        <v>P</v>
      </c>
      <c r="K26" s="71">
        <v>12</v>
      </c>
      <c r="L26" s="71">
        <v>21</v>
      </c>
      <c r="M26" s="70" t="str">
        <f>IF(OR(K26="",L26=""),"",IF(L26&gt;K26,"V",IF(K26=L26,"","P")))</f>
        <v>V</v>
      </c>
      <c r="N26" s="148"/>
      <c r="O26" s="136" t="str">
        <f>IF(VLOOKUP(N25,$B$9:$Q$14,11,FALSE)="","",VLOOKUP(N25,$B$9:$Q$14,11,FALSE))</f>
        <v/>
      </c>
      <c r="P26" s="136"/>
      <c r="Q26" s="136"/>
      <c r="R26" s="136"/>
      <c r="S26" s="137"/>
      <c r="U26" s="135"/>
      <c r="V26" s="135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0"/>
      <c r="C27" s="3"/>
      <c r="D27" s="153"/>
      <c r="E27" s="138" t="str">
        <f>IF(VLOOKUP(D25,$B$9:$D$14,3,FALSE)="","",VLOOKUP((VLOOKUP(D25,$B$9:$D$14,3,FALSE)),[1]Lég!$H$3:$J$30,3,FALSE))</f>
        <v>LA FRONTALIÈRE</v>
      </c>
      <c r="F27" s="139"/>
      <c r="G27" s="139"/>
      <c r="H27" s="139"/>
      <c r="I27" s="140"/>
      <c r="J27" s="70" t="str">
        <f>IF(OR(K27="",L27=""),"",IF(K27&gt;L27,"VS","PS"))</f>
        <v>PS</v>
      </c>
      <c r="K27" s="71">
        <v>9</v>
      </c>
      <c r="L27" s="71">
        <v>11</v>
      </c>
      <c r="M27" s="70" t="str">
        <f>IF(OR(K27="",L27=""),"",IF(L27&gt;K27,"VS","PS"))</f>
        <v>VS</v>
      </c>
      <c r="N27" s="149"/>
      <c r="O27" s="138" t="str">
        <f>IF(VLOOKUP(N25,$B$9:$D$14,3,FALSE)="","",VLOOKUP((VLOOKUP(N25,$B$9:$D$14,3,FALSE)),[1]Lég!$H$3:$J$30,3,FALSE))</f>
        <v>DU TOURNESOL</v>
      </c>
      <c r="P27" s="139"/>
      <c r="Q27" s="139"/>
      <c r="R27" s="139"/>
      <c r="S27" s="140"/>
      <c r="U27" s="135"/>
      <c r="V27" s="135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2"/>
      <c r="F28" s="72"/>
      <c r="G28" s="72"/>
      <c r="H28" s="72"/>
      <c r="I28" s="72"/>
      <c r="J28" s="70"/>
      <c r="K28" s="72"/>
      <c r="L28" s="72"/>
      <c r="M28" s="73"/>
      <c r="N28" s="74"/>
      <c r="O28" s="74"/>
      <c r="P28" s="74"/>
      <c r="Q28" s="75"/>
      <c r="R28" s="75"/>
      <c r="S28" s="75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0"/>
      <c r="C29" s="3"/>
      <c r="D29" s="151">
        <v>2</v>
      </c>
      <c r="E29" s="136" t="str">
        <f>VLOOKUP(D29,$B$9:$J$14,4,FALSE)</f>
        <v>Laurianne Fauteux-Marcoux</v>
      </c>
      <c r="F29" s="136"/>
      <c r="G29" s="136"/>
      <c r="H29" s="136"/>
      <c r="I29" s="137"/>
      <c r="J29" s="70" t="str">
        <f>IF(OR(K29="",L29=""),"",IF(K29&gt;L29,"V",IF(K29=L29,"","P")))</f>
        <v>V</v>
      </c>
      <c r="K29" s="71">
        <v>21</v>
      </c>
      <c r="L29" s="71">
        <v>13</v>
      </c>
      <c r="M29" s="70" t="str">
        <f>IF(OR(K29="",L29=""),"",IF(L29&gt;K29,"V",IF(K29=L29,"","P")))</f>
        <v>P</v>
      </c>
      <c r="N29" s="147">
        <v>6</v>
      </c>
      <c r="O29" s="136" t="str">
        <f>VLOOKUP(N29,$B$9:$J$14,4,FALSE)</f>
        <v>Khursaniyah Narag</v>
      </c>
      <c r="P29" s="136"/>
      <c r="Q29" s="136"/>
      <c r="R29" s="136"/>
      <c r="S29" s="137"/>
      <c r="U29" s="135">
        <f>IF(OR(K29="",L29=""),"",(COUNTIF(J29:J31,"V")*3)+(COUNTIF(J29:J31,"P")*1)+(COUNTIF(J29:J31,"VS")*1))</f>
        <v>6</v>
      </c>
      <c r="V29" s="135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0"/>
      <c r="C30" s="3"/>
      <c r="D30" s="152"/>
      <c r="E30" s="136" t="str">
        <f>IF(VLOOKUP(D29,$B$9:$Q$14,11,FALSE)="","",VLOOKUP(D29,$B$9:$Q$14,11,FALSE))</f>
        <v/>
      </c>
      <c r="F30" s="136"/>
      <c r="G30" s="136"/>
      <c r="H30" s="136"/>
      <c r="I30" s="137"/>
      <c r="J30" s="70" t="str">
        <f>IF(OR(K30="",L30=""),"",IF(K30&gt;L30,"V",IF(K30=L30,"","P")))</f>
        <v>V</v>
      </c>
      <c r="K30" s="71">
        <v>21</v>
      </c>
      <c r="L30" s="71">
        <v>5</v>
      </c>
      <c r="M30" s="70" t="str">
        <f>IF(OR(K30="",L30=""),"",IF(L30&gt;K30,"V",IF(K30=L30,"","P")))</f>
        <v>P</v>
      </c>
      <c r="N30" s="148"/>
      <c r="O30" s="136" t="str">
        <f>IF(VLOOKUP(N29,$B$9:$Q$14,11,FALSE)="","",VLOOKUP(N29,$B$9:$Q$14,11,FALSE))</f>
        <v/>
      </c>
      <c r="P30" s="136"/>
      <c r="Q30" s="136"/>
      <c r="R30" s="136"/>
      <c r="S30" s="137"/>
      <c r="U30" s="135"/>
      <c r="V30" s="135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0"/>
      <c r="C31" s="3"/>
      <c r="D31" s="153"/>
      <c r="E31" s="138" t="str">
        <f>IF(VLOOKUP(D29,$B$9:$D$14,3,FALSE)="","",VLOOKUP((VLOOKUP(D29,$B$9:$D$14,3,FALSE)),[1]Lég!$H$3:$J$30,3,FALSE))</f>
        <v>LA FRONTALIÈRE</v>
      </c>
      <c r="F31" s="139"/>
      <c r="G31" s="139"/>
      <c r="H31" s="139"/>
      <c r="I31" s="140"/>
      <c r="J31" s="70" t="str">
        <f>IF(OR(K31="",L31=""),"",IF(K31&gt;L31,"VS","PS"))</f>
        <v/>
      </c>
      <c r="K31" s="71"/>
      <c r="L31" s="71"/>
      <c r="M31" s="70" t="str">
        <f>IF(OR(K31="",L31=""),"",IF(L31&gt;K31,"VS","PS"))</f>
        <v/>
      </c>
      <c r="N31" s="149"/>
      <c r="O31" s="138" t="str">
        <f>IF(VLOOKUP(N29,$B$9:$D$14,3,FALSE)="","",VLOOKUP((VLOOKUP(N29,$B$9:$D$14,3,FALSE)),[1]Lég!$H$3:$J$30,3,FALSE))</f>
        <v>DU PHARE</v>
      </c>
      <c r="P31" s="139"/>
      <c r="Q31" s="139"/>
      <c r="R31" s="139"/>
      <c r="S31" s="140"/>
      <c r="U31" s="135"/>
      <c r="V31" s="135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6"/>
      <c r="E32" s="77"/>
      <c r="F32" s="77"/>
      <c r="G32" s="77"/>
      <c r="H32" s="77"/>
      <c r="I32" s="77"/>
      <c r="J32" s="70"/>
      <c r="K32" s="77"/>
      <c r="L32" s="77"/>
      <c r="M32" s="73"/>
      <c r="N32" s="78"/>
      <c r="O32" s="78"/>
      <c r="P32" s="78"/>
      <c r="Q32" s="79"/>
      <c r="R32" s="79"/>
      <c r="S32" s="79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0"/>
      <c r="C33" s="3"/>
      <c r="D33" s="151">
        <v>1</v>
      </c>
      <c r="E33" s="136" t="str">
        <f>VLOOKUP(D33,$B$9:$J$14,4,FALSE)</f>
        <v>Zoé Sage</v>
      </c>
      <c r="F33" s="136"/>
      <c r="G33" s="136"/>
      <c r="H33" s="136"/>
      <c r="I33" s="137"/>
      <c r="J33" s="70" t="str">
        <f>IF(OR(K33="",L33=""),"",IF(K33&gt;L33,"V",IF(K33=L33,"","P")))</f>
        <v>V</v>
      </c>
      <c r="K33" s="71">
        <v>21</v>
      </c>
      <c r="L33" s="71">
        <v>8</v>
      </c>
      <c r="M33" s="70" t="str">
        <f>IF(OR(K33="",L33=""),"",IF(L33&gt;K33,"V",IF(K33=L33,"","P")))</f>
        <v>P</v>
      </c>
      <c r="N33" s="147">
        <v>4</v>
      </c>
      <c r="O33" s="136" t="str">
        <f>VLOOKUP(N33,$B$9:$J$14,4,FALSE)</f>
        <v>Kacy Sweeney</v>
      </c>
      <c r="P33" s="136"/>
      <c r="Q33" s="136"/>
      <c r="R33" s="136"/>
      <c r="S33" s="137"/>
      <c r="U33" s="135">
        <f>IF(OR(K33="",L33=""),"",(COUNTIF(J33:J35,"V")*3)+(COUNTIF(J33:J35,"P")*1)+(COUNTIF(J33:J35,"VS")*1))</f>
        <v>6</v>
      </c>
      <c r="V33" s="135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0"/>
      <c r="C34" s="3"/>
      <c r="D34" s="152"/>
      <c r="E34" s="136" t="str">
        <f>IF(VLOOKUP(D33,$B$9:$Q$14,11,FALSE)="","",VLOOKUP(D33,$B$9:$Q$14,11,FALSE))</f>
        <v/>
      </c>
      <c r="F34" s="136"/>
      <c r="G34" s="136"/>
      <c r="H34" s="136"/>
      <c r="I34" s="137"/>
      <c r="J34" s="70" t="str">
        <f>IF(OR(K34="",L34=""),"",IF(K34&gt;L34,"V",IF(K34=L34,"","P")))</f>
        <v>V</v>
      </c>
      <c r="K34" s="71">
        <v>21</v>
      </c>
      <c r="L34" s="71">
        <v>7</v>
      </c>
      <c r="M34" s="70" t="str">
        <f>IF(OR(K34="",L34=""),"",IF(L34&gt;K34,"V",IF(K34=L34,"","P")))</f>
        <v>P</v>
      </c>
      <c r="N34" s="148"/>
      <c r="O34" s="136" t="str">
        <f>IF(VLOOKUP(N33,$B$9:$Q$14,11,FALSE)="","",VLOOKUP(N33,$B$9:$Q$14,11,FALSE))</f>
        <v/>
      </c>
      <c r="P34" s="136"/>
      <c r="Q34" s="136"/>
      <c r="R34" s="136"/>
      <c r="S34" s="137"/>
      <c r="U34" s="135"/>
      <c r="V34" s="135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0"/>
      <c r="C35" s="3"/>
      <c r="D35" s="153"/>
      <c r="E35" s="138" t="str">
        <f>IF(VLOOKUP(D33,$B$9:$D$14,3,FALSE)="","",VLOOKUP((VLOOKUP(D33,$B$9:$D$14,3,FALSE)),[1]Lég!$H$3:$J$30,3,FALSE))</f>
        <v>LA FRONTALIÈRE</v>
      </c>
      <c r="F35" s="139"/>
      <c r="G35" s="139"/>
      <c r="H35" s="139"/>
      <c r="I35" s="140"/>
      <c r="J35" s="70" t="str">
        <f>IF(OR(K35="",L35=""),"",IF(K35&gt;L35,"VS","PS"))</f>
        <v/>
      </c>
      <c r="K35" s="71"/>
      <c r="L35" s="71"/>
      <c r="M35" s="70" t="str">
        <f>IF(OR(K35="",L35=""),"",IF(L35&gt;K35,"VS","PS"))</f>
        <v/>
      </c>
      <c r="N35" s="149"/>
      <c r="O35" s="138" t="str">
        <f>IF(VLOOKUP(N33,$B$9:$D$14,3,FALSE)="","",VLOOKUP((VLOOKUP(N33,$B$9:$D$14,3,FALSE)),[1]Lég!$H$3:$J$30,3,FALSE))</f>
        <v>DU PHARE</v>
      </c>
      <c r="P35" s="139"/>
      <c r="Q35" s="139"/>
      <c r="R35" s="139"/>
      <c r="S35" s="140"/>
      <c r="U35" s="135"/>
      <c r="V35" s="135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2"/>
      <c r="F36" s="72"/>
      <c r="G36" s="72"/>
      <c r="H36" s="72"/>
      <c r="I36" s="72"/>
      <c r="J36" s="70"/>
      <c r="K36" s="72"/>
      <c r="L36" s="72"/>
      <c r="M36" s="73"/>
      <c r="N36" s="74"/>
      <c r="O36" s="74"/>
      <c r="P36" s="74"/>
      <c r="Q36" s="75"/>
      <c r="R36" s="75"/>
      <c r="S36" s="75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0"/>
      <c r="C37" s="3"/>
      <c r="D37" s="151">
        <v>3</v>
      </c>
      <c r="E37" s="136" t="str">
        <f>VLOOKUP(D37,$B$9:$J$14,4,FALSE)</f>
        <v>Noelly St-Onge</v>
      </c>
      <c r="F37" s="136"/>
      <c r="G37" s="136"/>
      <c r="H37" s="136"/>
      <c r="I37" s="137"/>
      <c r="J37" s="70" t="str">
        <f>IF(OR(K37="",L37=""),"",IF(K37&gt;L37,"V",IF(K37=L37,"","P")))</f>
        <v>V</v>
      </c>
      <c r="K37" s="71">
        <v>21</v>
      </c>
      <c r="L37" s="71">
        <v>5</v>
      </c>
      <c r="M37" s="70" t="str">
        <f>IF(OR(K37="",L37=""),"",IF(L37&gt;K37,"V",IF(K37=L37,"","P")))</f>
        <v>P</v>
      </c>
      <c r="N37" s="147">
        <v>5</v>
      </c>
      <c r="O37" s="136" t="str">
        <f>VLOOKUP(N37,$B$9:$J$14,4,FALSE)</f>
        <v>Annabelle Chartier</v>
      </c>
      <c r="P37" s="136"/>
      <c r="Q37" s="136"/>
      <c r="R37" s="136"/>
      <c r="S37" s="137"/>
      <c r="U37" s="135">
        <f>IF(OR(K37="",L37=""),"",(COUNTIF(J37:J39,"V")*3)+(COUNTIF(J37:J39,"P")*1)+(COUNTIF(J37:J39,"VS")*1))</f>
        <v>6</v>
      </c>
      <c r="V37" s="135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0"/>
      <c r="C38" s="3"/>
      <c r="D38" s="152"/>
      <c r="E38" s="136" t="str">
        <f>IF(VLOOKUP(D37,$B$9:$Q$14,11,FALSE)="","",VLOOKUP(D37,$B$9:$Q$14,11,FALSE))</f>
        <v/>
      </c>
      <c r="F38" s="136"/>
      <c r="G38" s="136"/>
      <c r="H38" s="136"/>
      <c r="I38" s="137"/>
      <c r="J38" s="70" t="str">
        <f>IF(OR(K38="",L38=""),"",IF(K38&gt;L38,"V",IF(K38=L38,"","P")))</f>
        <v>V</v>
      </c>
      <c r="K38" s="71">
        <v>21</v>
      </c>
      <c r="L38" s="71">
        <v>10</v>
      </c>
      <c r="M38" s="70" t="str">
        <f>IF(OR(K38="",L38=""),"",IF(L38&gt;K38,"V",IF(K38=L38,"","P")))</f>
        <v>P</v>
      </c>
      <c r="N38" s="148"/>
      <c r="O38" s="136" t="str">
        <f>IF(VLOOKUP(N37,$B$9:$Q$14,11,FALSE)="","",VLOOKUP(N37,$B$9:$Q$14,11,FALSE))</f>
        <v/>
      </c>
      <c r="P38" s="136"/>
      <c r="Q38" s="136"/>
      <c r="R38" s="136"/>
      <c r="S38" s="137"/>
      <c r="U38" s="135"/>
      <c r="V38" s="135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0"/>
      <c r="C39" s="3"/>
      <c r="D39" s="153"/>
      <c r="E39" s="138" t="str">
        <f>IF(VLOOKUP(D37,$B$9:$D$14,3,FALSE)="","",VLOOKUP((VLOOKUP(D37,$B$9:$D$14,3,FALSE)),[1]Lég!$H$3:$J$30,3,FALSE))</f>
        <v>DU TOURNESOL</v>
      </c>
      <c r="F39" s="139"/>
      <c r="G39" s="139"/>
      <c r="H39" s="139"/>
      <c r="I39" s="140"/>
      <c r="J39" s="70" t="str">
        <f>IF(OR(K39="",L39=""),"",IF(K39&gt;L39,"VS","PS"))</f>
        <v/>
      </c>
      <c r="K39" s="71"/>
      <c r="L39" s="71"/>
      <c r="M39" s="70" t="str">
        <f>IF(OR(K39="",L39=""),"",IF(L39&gt;K39,"VS","PS"))</f>
        <v/>
      </c>
      <c r="N39" s="149"/>
      <c r="O39" s="138" t="str">
        <f>IF(VLOOKUP(N37,$B$9:$D$14,3,FALSE)="","",VLOOKUP((VLOOKUP(N37,$B$9:$D$14,3,FALSE)),[1]Lég!$H$3:$J$30,3,FALSE))</f>
        <v>DU TRIOLET</v>
      </c>
      <c r="P39" s="139"/>
      <c r="Q39" s="139"/>
      <c r="R39" s="139"/>
      <c r="S39" s="140"/>
      <c r="U39" s="135"/>
      <c r="V39" s="135"/>
      <c r="AB39" s="48"/>
      <c r="AC39" s="1"/>
      <c r="AD39" s="5"/>
      <c r="AE39" s="6"/>
      <c r="AF39" s="5"/>
      <c r="AG39" s="5"/>
    </row>
    <row r="40" spans="1:33" s="81" customFormat="1" ht="6" customHeight="1" x14ac:dyDescent="0.2">
      <c r="A40" s="80"/>
      <c r="D40" s="82"/>
      <c r="E40" s="83"/>
      <c r="F40" s="83"/>
      <c r="G40" s="83"/>
      <c r="H40" s="83"/>
      <c r="I40" s="83"/>
      <c r="J40" s="84"/>
      <c r="K40" s="83"/>
      <c r="L40" s="83"/>
      <c r="M40" s="84"/>
      <c r="N40" s="83"/>
      <c r="O40" s="83"/>
      <c r="P40" s="83"/>
      <c r="Q40" s="83"/>
      <c r="R40" s="83"/>
      <c r="S40" s="83"/>
      <c r="AG40" s="80"/>
    </row>
    <row r="41" spans="1:33" s="81" customFormat="1" ht="15.75" x14ac:dyDescent="0.2">
      <c r="A41" s="80"/>
      <c r="B41" s="150"/>
      <c r="C41" s="3"/>
      <c r="D41" s="151">
        <v>4</v>
      </c>
      <c r="E41" s="136" t="str">
        <f>VLOOKUP(D41,$B$9:$J$14,4,FALSE)</f>
        <v>Kacy Sweeney</v>
      </c>
      <c r="F41" s="136"/>
      <c r="G41" s="136"/>
      <c r="H41" s="136"/>
      <c r="I41" s="137"/>
      <c r="J41" s="70" t="str">
        <f>IF(OR(K41="",L41=""),"",IF(K41&gt;L41,"V",IF(K41=L41,"","P")))</f>
        <v>P</v>
      </c>
      <c r="K41" s="71">
        <v>13</v>
      </c>
      <c r="L41" s="71">
        <v>21</v>
      </c>
      <c r="M41" s="70" t="str">
        <f>IF(OR(K41="",L41=""),"",IF(L41&gt;K41,"V",IF(K41=L41,"","P")))</f>
        <v>V</v>
      </c>
      <c r="N41" s="147">
        <v>6</v>
      </c>
      <c r="O41" s="136" t="str">
        <f>VLOOKUP(N41,$B$9:$J$14,4,FALSE)</f>
        <v>Khursaniyah Narag</v>
      </c>
      <c r="P41" s="136"/>
      <c r="Q41" s="136"/>
      <c r="R41" s="136"/>
      <c r="S41" s="137"/>
      <c r="U41" s="135">
        <f>IF(OR(K41="",L41=""),"",(COUNTIF(J41:J43,"V")*3)+(COUNTIF(J41:J43,"P")*1)+(COUNTIF(J41:J43,"VS")*1))</f>
        <v>2</v>
      </c>
      <c r="V41" s="135">
        <f>IF(OR(K41="",L41=""),"",(COUNTIF(M41:M43,"V")*3)+(COUNTIF(M41:M43,"P")*1)+(COUNTIF(M41:M43,"VS")*1))</f>
        <v>6</v>
      </c>
      <c r="AG41" s="80"/>
    </row>
    <row r="42" spans="1:33" s="81" customFormat="1" ht="15.75" x14ac:dyDescent="0.2">
      <c r="A42" s="80"/>
      <c r="B42" s="150"/>
      <c r="C42" s="3"/>
      <c r="D42" s="152"/>
      <c r="E42" s="136" t="str">
        <f>IF(VLOOKUP(D41,$B$9:$Q$14,11,FALSE)="","",VLOOKUP(D41,$B$9:$Q$14,11,FALSE))</f>
        <v/>
      </c>
      <c r="F42" s="136"/>
      <c r="G42" s="136"/>
      <c r="H42" s="136"/>
      <c r="I42" s="137"/>
      <c r="J42" s="70" t="str">
        <f>IF(OR(K42="",L42=""),"",IF(K42&gt;L42,"V",IF(K42=L42,"","P")))</f>
        <v>P</v>
      </c>
      <c r="K42" s="71">
        <v>17</v>
      </c>
      <c r="L42" s="71">
        <v>21</v>
      </c>
      <c r="M42" s="70" t="str">
        <f>IF(OR(K42="",L42=""),"",IF(L42&gt;K42,"V",IF(K42=L42,"","P")))</f>
        <v>V</v>
      </c>
      <c r="N42" s="148"/>
      <c r="O42" s="136" t="str">
        <f>IF(VLOOKUP(N41,$B$9:$Q$14,11,FALSE)="","",VLOOKUP(N41,$B$9:$Q$14,11,FALSE))</f>
        <v/>
      </c>
      <c r="P42" s="136"/>
      <c r="Q42" s="136"/>
      <c r="R42" s="136"/>
      <c r="S42" s="137"/>
      <c r="U42" s="135"/>
      <c r="V42" s="135"/>
      <c r="AG42" s="80"/>
    </row>
    <row r="43" spans="1:33" s="81" customFormat="1" ht="15.75" x14ac:dyDescent="0.2">
      <c r="A43" s="80"/>
      <c r="B43" s="150"/>
      <c r="C43" s="3"/>
      <c r="D43" s="153"/>
      <c r="E43" s="138" t="str">
        <f>IF(VLOOKUP(D41,$B$9:$D$14,3,FALSE)="","",VLOOKUP((VLOOKUP(D41,$B$9:$D$14,3,FALSE)),[1]Lég!$H$3:$J$30,3,FALSE))</f>
        <v>DU PHARE</v>
      </c>
      <c r="F43" s="139"/>
      <c r="G43" s="139"/>
      <c r="H43" s="139"/>
      <c r="I43" s="140"/>
      <c r="J43" s="70" t="str">
        <f>IF(OR(K43="",L43=""),"",IF(K43&gt;L43,"VS","PS"))</f>
        <v/>
      </c>
      <c r="K43" s="71"/>
      <c r="L43" s="71"/>
      <c r="M43" s="70" t="str">
        <f>IF(OR(K43="",L43=""),"",IF(L43&gt;K43,"VS","PS"))</f>
        <v/>
      </c>
      <c r="N43" s="149"/>
      <c r="O43" s="138" t="str">
        <f>IF(VLOOKUP(N41,$B$9:$D$14,3,FALSE)="","",VLOOKUP((VLOOKUP(N41,$B$9:$D$14,3,FALSE)),[1]Lég!$H$3:$J$30,3,FALSE))</f>
        <v>DU PHARE</v>
      </c>
      <c r="P43" s="139"/>
      <c r="Q43" s="139"/>
      <c r="R43" s="139"/>
      <c r="S43" s="140"/>
      <c r="U43" s="135"/>
      <c r="V43" s="135"/>
      <c r="AG43" s="80"/>
    </row>
    <row r="44" spans="1:33" s="81" customFormat="1" ht="5.25" customHeight="1" x14ac:dyDescent="0.2">
      <c r="A44" s="80"/>
      <c r="E44" s="85"/>
      <c r="F44" s="85"/>
      <c r="G44" s="85"/>
      <c r="H44" s="85"/>
      <c r="I44" s="85"/>
      <c r="J44" s="84"/>
      <c r="K44" s="85"/>
      <c r="L44" s="85"/>
      <c r="M44" s="84"/>
      <c r="N44" s="85"/>
      <c r="O44" s="85"/>
      <c r="P44" s="85"/>
      <c r="Q44" s="85"/>
      <c r="R44" s="85"/>
      <c r="S44" s="85"/>
      <c r="AG44" s="80"/>
    </row>
    <row r="45" spans="1:33" s="81" customFormat="1" ht="15.75" x14ac:dyDescent="0.2">
      <c r="A45" s="80"/>
      <c r="B45" s="150"/>
      <c r="C45" s="3"/>
      <c r="D45" s="151">
        <v>2</v>
      </c>
      <c r="E45" s="136" t="str">
        <f>VLOOKUP(D45,$B$9:$J$14,4,FALSE)</f>
        <v>Laurianne Fauteux-Marcoux</v>
      </c>
      <c r="F45" s="136"/>
      <c r="G45" s="136"/>
      <c r="H45" s="136"/>
      <c r="I45" s="137"/>
      <c r="J45" s="70" t="str">
        <f>IF(OR(K45="",L45=""),"",IF(K45&gt;L45,"V",IF(K45=L45,"","P")))</f>
        <v>P</v>
      </c>
      <c r="K45" s="71">
        <v>19</v>
      </c>
      <c r="L45" s="71">
        <v>21</v>
      </c>
      <c r="M45" s="70" t="str">
        <f>IF(OR(K45="",L45=""),"",IF(L45&gt;K45,"V",IF(K45=L45,"","P")))</f>
        <v>V</v>
      </c>
      <c r="N45" s="147">
        <v>3</v>
      </c>
      <c r="O45" s="136" t="str">
        <f>VLOOKUP(N45,$B$9:$J$14,4,FALSE)</f>
        <v>Noelly St-Onge</v>
      </c>
      <c r="P45" s="136"/>
      <c r="Q45" s="136"/>
      <c r="R45" s="136"/>
      <c r="S45" s="137"/>
      <c r="U45" s="135">
        <f>IF(OR(K45="",L45=""),"",(COUNTIF(J45:J47,"V")*3)+(COUNTIF(J45:J47,"P")*1)+(COUNTIF(J45:J47,"VS")*1))</f>
        <v>5</v>
      </c>
      <c r="V45" s="135">
        <f>IF(OR(K45="",L45=""),"",(COUNTIF(M45:M47,"V")*3)+(COUNTIF(M45:M47,"P")*1)+(COUNTIF(M45:M47,"VS")*1))</f>
        <v>4</v>
      </c>
      <c r="AG45" s="80"/>
    </row>
    <row r="46" spans="1:33" s="81" customFormat="1" ht="15.75" x14ac:dyDescent="0.2">
      <c r="A46" s="80"/>
      <c r="B46" s="150"/>
      <c r="C46" s="3"/>
      <c r="D46" s="152"/>
      <c r="E46" s="136" t="str">
        <f>IF(VLOOKUP(D45,$B$9:$Q$14,11,FALSE)="","",VLOOKUP(D45,$B$9:$Q$14,11,FALSE))</f>
        <v/>
      </c>
      <c r="F46" s="136"/>
      <c r="G46" s="136"/>
      <c r="H46" s="136"/>
      <c r="I46" s="137"/>
      <c r="J46" s="70" t="str">
        <f>IF(OR(K46="",L46=""),"",IF(K46&gt;L46,"V",IF(K46=L46,"","P")))</f>
        <v>V</v>
      </c>
      <c r="K46" s="71">
        <v>21</v>
      </c>
      <c r="L46" s="71">
        <v>16</v>
      </c>
      <c r="M46" s="70" t="str">
        <f>IF(OR(K46="",L46=""),"",IF(L46&gt;K46,"V",IF(K46=L46,"","P")))</f>
        <v>P</v>
      </c>
      <c r="N46" s="148"/>
      <c r="O46" s="136" t="str">
        <f>IF(VLOOKUP(N45,$B$9:$Q$14,11,FALSE)="","",VLOOKUP(N45,$B$9:$Q$14,11,FALSE))</f>
        <v/>
      </c>
      <c r="P46" s="136"/>
      <c r="Q46" s="136"/>
      <c r="R46" s="136"/>
      <c r="S46" s="137"/>
      <c r="U46" s="135"/>
      <c r="V46" s="135"/>
      <c r="AG46" s="80"/>
    </row>
    <row r="47" spans="1:33" s="81" customFormat="1" ht="15.75" x14ac:dyDescent="0.2">
      <c r="A47" s="80"/>
      <c r="B47" s="150"/>
      <c r="C47" s="3"/>
      <c r="D47" s="153"/>
      <c r="E47" s="138" t="str">
        <f>IF(VLOOKUP(D45,$B$9:$D$14,3,FALSE)="","",VLOOKUP((VLOOKUP(D45,$B$9:$D$14,3,FALSE)),[1]Lég!$H$3:$J$30,3,FALSE))</f>
        <v>LA FRONTALIÈRE</v>
      </c>
      <c r="F47" s="139"/>
      <c r="G47" s="139"/>
      <c r="H47" s="139"/>
      <c r="I47" s="140"/>
      <c r="J47" s="70" t="str">
        <f>IF(OR(K47="",L47=""),"",IF(K47&gt;L47,"VS","PS"))</f>
        <v>VS</v>
      </c>
      <c r="K47" s="71">
        <v>11</v>
      </c>
      <c r="L47" s="71">
        <v>7</v>
      </c>
      <c r="M47" s="70" t="str">
        <f>IF(OR(K47="",L47=""),"",IF(L47&gt;K47,"VS","PS"))</f>
        <v>PS</v>
      </c>
      <c r="N47" s="149"/>
      <c r="O47" s="138" t="str">
        <f>IF(VLOOKUP(N45,$B$9:$D$14,3,FALSE)="","",VLOOKUP((VLOOKUP(N45,$B$9:$D$14,3,FALSE)),[1]Lég!$H$3:$J$30,3,FALSE))</f>
        <v>DU TOURNESOL</v>
      </c>
      <c r="P47" s="139"/>
      <c r="Q47" s="139"/>
      <c r="R47" s="139"/>
      <c r="S47" s="140"/>
      <c r="U47" s="135"/>
      <c r="V47" s="135"/>
      <c r="AG47" s="80"/>
    </row>
    <row r="48" spans="1:33" s="81" customFormat="1" ht="6" customHeight="1" x14ac:dyDescent="0.2">
      <c r="A48" s="80"/>
      <c r="D48" s="82"/>
      <c r="E48" s="83"/>
      <c r="F48" s="83"/>
      <c r="G48" s="83"/>
      <c r="H48" s="83"/>
      <c r="I48" s="83"/>
      <c r="J48" s="84"/>
      <c r="K48" s="83"/>
      <c r="L48" s="83"/>
      <c r="M48" s="84"/>
      <c r="N48" s="83"/>
      <c r="O48" s="83"/>
      <c r="P48" s="83"/>
      <c r="Q48" s="83"/>
      <c r="R48" s="83"/>
      <c r="S48" s="83"/>
      <c r="AG48" s="80"/>
    </row>
    <row r="49" spans="1:33" s="81" customFormat="1" ht="15.75" x14ac:dyDescent="0.2">
      <c r="A49" s="80"/>
      <c r="B49" s="150"/>
      <c r="C49" s="3"/>
      <c r="D49" s="151">
        <v>1</v>
      </c>
      <c r="E49" s="136" t="str">
        <f>VLOOKUP(D49,$B$9:$J$14,4,FALSE)</f>
        <v>Zoé Sage</v>
      </c>
      <c r="F49" s="136"/>
      <c r="G49" s="136"/>
      <c r="H49" s="136"/>
      <c r="I49" s="137"/>
      <c r="J49" s="70" t="str">
        <f>IF(OR(K49="",L49=""),"",IF(K49&gt;L49,"V",IF(K49=L49,"","P")))</f>
        <v>V</v>
      </c>
      <c r="K49" s="71">
        <v>21</v>
      </c>
      <c r="L49" s="71">
        <v>3</v>
      </c>
      <c r="M49" s="70" t="str">
        <f>IF(OR(K49="",L49=""),"",IF(L49&gt;K49,"V",IF(K49=L49,"","P")))</f>
        <v>P</v>
      </c>
      <c r="N49" s="147">
        <v>5</v>
      </c>
      <c r="O49" s="136" t="str">
        <f>VLOOKUP(N49,$B$9:$J$14,4,FALSE)</f>
        <v>Annabelle Chartier</v>
      </c>
      <c r="P49" s="136"/>
      <c r="Q49" s="136"/>
      <c r="R49" s="136"/>
      <c r="S49" s="137"/>
      <c r="U49" s="135">
        <f>IF(OR(K49="",L49=""),"",(COUNTIF(J49:J51,"V")*3)+(COUNTIF(J49:J51,"P")*1)+(COUNTIF(J49:J51,"VS")*1))</f>
        <v>6</v>
      </c>
      <c r="V49" s="135">
        <f>IF(OR(K49="",L49=""),"",(COUNTIF(M49:M51,"V")*3)+(COUNTIF(M49:M51,"P")*1)+(COUNTIF(M49:M51,"VS")*1))</f>
        <v>2</v>
      </c>
      <c r="AG49" s="80"/>
    </row>
    <row r="50" spans="1:33" s="81" customFormat="1" ht="15.75" x14ac:dyDescent="0.2">
      <c r="A50" s="80"/>
      <c r="B50" s="150"/>
      <c r="C50" s="3"/>
      <c r="D50" s="152"/>
      <c r="E50" s="136" t="str">
        <f>IF(VLOOKUP(D49,$B$9:$Q$14,11,FALSE)="","",VLOOKUP(D49,$B$9:$Q$14,11,FALSE))</f>
        <v/>
      </c>
      <c r="F50" s="136"/>
      <c r="G50" s="136"/>
      <c r="H50" s="136"/>
      <c r="I50" s="137"/>
      <c r="J50" s="70" t="str">
        <f>IF(OR(K50="",L50=""),"",IF(K50&gt;L50,"V",IF(K50=L50,"","P")))</f>
        <v>V</v>
      </c>
      <c r="K50" s="71">
        <v>21</v>
      </c>
      <c r="L50" s="71">
        <v>4</v>
      </c>
      <c r="M50" s="70" t="str">
        <f>IF(OR(K50="",L50=""),"",IF(L50&gt;K50,"V",IF(K50=L50,"","P")))</f>
        <v>P</v>
      </c>
      <c r="N50" s="148"/>
      <c r="O50" s="136" t="str">
        <f>IF(VLOOKUP(N49,$B$9:$Q$14,11,FALSE)="","",VLOOKUP(N49,$B$9:$Q$14,11,FALSE))</f>
        <v/>
      </c>
      <c r="P50" s="136"/>
      <c r="Q50" s="136"/>
      <c r="R50" s="136"/>
      <c r="S50" s="137"/>
      <c r="U50" s="135"/>
      <c r="V50" s="135"/>
      <c r="AG50" s="80"/>
    </row>
    <row r="51" spans="1:33" s="81" customFormat="1" ht="15.75" x14ac:dyDescent="0.2">
      <c r="A51" s="80"/>
      <c r="B51" s="150"/>
      <c r="C51" s="3"/>
      <c r="D51" s="153"/>
      <c r="E51" s="138" t="str">
        <f>IF(VLOOKUP(D49,$B$9:$D$14,3,FALSE)="","",VLOOKUP((VLOOKUP(D49,$B$9:$D$14,3,FALSE)),[1]Lég!$H$3:$J$30,3,FALSE))</f>
        <v>LA FRONTALIÈRE</v>
      </c>
      <c r="F51" s="139"/>
      <c r="G51" s="139"/>
      <c r="H51" s="139"/>
      <c r="I51" s="140"/>
      <c r="J51" s="70" t="str">
        <f>IF(OR(K51="",L51=""),"",IF(K51&gt;L51,"VS","PS"))</f>
        <v/>
      </c>
      <c r="K51" s="71"/>
      <c r="L51" s="71"/>
      <c r="M51" s="70" t="str">
        <f>IF(OR(K51="",L51=""),"",IF(L51&gt;K51,"VS","PS"))</f>
        <v/>
      </c>
      <c r="N51" s="149"/>
      <c r="O51" s="138" t="str">
        <f>IF(VLOOKUP(N49,$B$9:$D$14,3,FALSE)="","",VLOOKUP((VLOOKUP(N49,$B$9:$D$14,3,FALSE)),[1]Lég!$H$3:$J$30,3,FALSE))</f>
        <v>DU TRIOLET</v>
      </c>
      <c r="P51" s="139"/>
      <c r="Q51" s="139"/>
      <c r="R51" s="139"/>
      <c r="S51" s="140"/>
      <c r="U51" s="135"/>
      <c r="V51" s="135"/>
      <c r="AG51" s="80"/>
    </row>
    <row r="52" spans="1:33" s="81" customFormat="1" ht="6" customHeight="1" x14ac:dyDescent="0.2">
      <c r="A52" s="80"/>
      <c r="E52" s="85"/>
      <c r="F52" s="85"/>
      <c r="G52" s="85"/>
      <c r="H52" s="85"/>
      <c r="I52" s="85"/>
      <c r="J52" s="84"/>
      <c r="K52" s="85"/>
      <c r="L52" s="85"/>
      <c r="M52" s="84"/>
      <c r="N52" s="85"/>
      <c r="O52" s="85"/>
      <c r="P52" s="85"/>
      <c r="Q52" s="85"/>
      <c r="R52" s="85"/>
      <c r="S52" s="85"/>
      <c r="AG52" s="80"/>
    </row>
    <row r="53" spans="1:33" s="81" customFormat="1" ht="15.75" x14ac:dyDescent="0.2">
      <c r="A53" s="80"/>
      <c r="B53" s="150"/>
      <c r="C53" s="3"/>
      <c r="D53" s="151">
        <v>3</v>
      </c>
      <c r="E53" s="136" t="str">
        <f>VLOOKUP(D53,$B$9:$J$14,4,FALSE)</f>
        <v>Noelly St-Onge</v>
      </c>
      <c r="F53" s="136"/>
      <c r="G53" s="136"/>
      <c r="H53" s="136"/>
      <c r="I53" s="137"/>
      <c r="J53" s="70" t="str">
        <f>IF(OR(K53="",L53=""),"",IF(K53&gt;L53,"V",IF(K53=L53,"","P")))</f>
        <v>V</v>
      </c>
      <c r="K53" s="71">
        <v>21</v>
      </c>
      <c r="L53" s="71">
        <v>3</v>
      </c>
      <c r="M53" s="70" t="str">
        <f>IF(OR(K53="",L53=""),"",IF(L53&gt;K53,"V",IF(K53=L53,"","P")))</f>
        <v>P</v>
      </c>
      <c r="N53" s="147">
        <v>6</v>
      </c>
      <c r="O53" s="136" t="str">
        <f>VLOOKUP(N53,$B$9:$J$14,4,FALSE)</f>
        <v>Khursaniyah Narag</v>
      </c>
      <c r="P53" s="136"/>
      <c r="Q53" s="136"/>
      <c r="R53" s="136"/>
      <c r="S53" s="137"/>
      <c r="U53" s="135">
        <f>IF(OR(K53="",L53=""),"",(COUNTIF(J53:J55,"V")*3)+(COUNTIF(J53:J55,"P")*1)+(COUNTIF(J53:J55,"VS")*1))</f>
        <v>6</v>
      </c>
      <c r="V53" s="135">
        <f>IF(OR(K53="",L53=""),"",(COUNTIF(M53:M55,"V")*3)+(COUNTIF(M53:M55,"P")*1)+(COUNTIF(M53:M55,"VS")*1))</f>
        <v>2</v>
      </c>
      <c r="AG53" s="80"/>
    </row>
    <row r="54" spans="1:33" s="81" customFormat="1" ht="15.75" x14ac:dyDescent="0.2">
      <c r="A54" s="80"/>
      <c r="B54" s="150"/>
      <c r="C54" s="3"/>
      <c r="D54" s="152"/>
      <c r="E54" s="136" t="str">
        <f>IF(VLOOKUP(D53,$B$9:$Q$14,11,FALSE)="","",VLOOKUP(D53,$B$9:$Q$14,11,FALSE))</f>
        <v/>
      </c>
      <c r="F54" s="136"/>
      <c r="G54" s="136"/>
      <c r="H54" s="136"/>
      <c r="I54" s="137"/>
      <c r="J54" s="70" t="str">
        <f>IF(OR(K54="",L54=""),"",IF(K54&gt;L54,"V",IF(K54=L54,"","P")))</f>
        <v>V</v>
      </c>
      <c r="K54" s="71">
        <v>21</v>
      </c>
      <c r="L54" s="71">
        <v>6</v>
      </c>
      <c r="M54" s="70" t="str">
        <f>IF(OR(K54="",L54=""),"",IF(L54&gt;K54,"V",IF(K54=L54,"","P")))</f>
        <v>P</v>
      </c>
      <c r="N54" s="148"/>
      <c r="O54" s="136" t="str">
        <f>IF(VLOOKUP(N53,$B$9:$Q$14,11,FALSE)="","",VLOOKUP(N53,$B$9:$Q$14,11,FALSE))</f>
        <v/>
      </c>
      <c r="P54" s="136"/>
      <c r="Q54" s="136"/>
      <c r="R54" s="136"/>
      <c r="S54" s="137"/>
      <c r="U54" s="135"/>
      <c r="V54" s="135"/>
      <c r="AG54" s="80"/>
    </row>
    <row r="55" spans="1:33" s="81" customFormat="1" ht="15.75" x14ac:dyDescent="0.2">
      <c r="A55" s="80"/>
      <c r="B55" s="150"/>
      <c r="C55" s="3"/>
      <c r="D55" s="153"/>
      <c r="E55" s="138" t="str">
        <f>IF(VLOOKUP(D53,$B$9:$D$14,3,FALSE)="","",VLOOKUP((VLOOKUP(D53,$B$9:$D$14,3,FALSE)),[1]Lég!$H$3:$J$30,3,FALSE))</f>
        <v>DU TOURNESOL</v>
      </c>
      <c r="F55" s="139"/>
      <c r="G55" s="139"/>
      <c r="H55" s="139"/>
      <c r="I55" s="140"/>
      <c r="J55" s="70" t="str">
        <f>IF(OR(K55="",L55=""),"",IF(K55&gt;L55,"VS","PS"))</f>
        <v/>
      </c>
      <c r="K55" s="71"/>
      <c r="L55" s="71"/>
      <c r="M55" s="70" t="str">
        <f>IF(OR(K55="",L55=""),"",IF(L55&gt;K55,"VS","PS"))</f>
        <v/>
      </c>
      <c r="N55" s="149"/>
      <c r="O55" s="138" t="str">
        <f>IF(VLOOKUP(N53,$B$9:$D$14,3,FALSE)="","",VLOOKUP((VLOOKUP(N53,$B$9:$D$14,3,FALSE)),[1]Lég!$H$3:$J$30,3,FALSE))</f>
        <v>DU PHARE</v>
      </c>
      <c r="P55" s="139"/>
      <c r="Q55" s="139"/>
      <c r="R55" s="139"/>
      <c r="S55" s="140"/>
      <c r="U55" s="135"/>
      <c r="V55" s="135"/>
      <c r="AG55" s="80"/>
    </row>
    <row r="56" spans="1:33" s="81" customFormat="1" ht="6" customHeight="1" x14ac:dyDescent="0.2">
      <c r="A56" s="80"/>
      <c r="D56" s="82"/>
      <c r="E56" s="83"/>
      <c r="F56" s="83"/>
      <c r="G56" s="83"/>
      <c r="H56" s="83"/>
      <c r="I56" s="83"/>
      <c r="J56" s="84"/>
      <c r="K56" s="83"/>
      <c r="L56" s="83"/>
      <c r="M56" s="84"/>
      <c r="N56" s="83"/>
      <c r="O56" s="83"/>
      <c r="P56" s="83"/>
      <c r="Q56" s="83"/>
      <c r="R56" s="83"/>
      <c r="S56" s="83"/>
      <c r="AG56" s="80"/>
    </row>
    <row r="57" spans="1:33" s="81" customFormat="1" ht="15.75" x14ac:dyDescent="0.2">
      <c r="A57" s="80"/>
      <c r="B57" s="150"/>
      <c r="C57" s="3"/>
      <c r="D57" s="151">
        <v>4</v>
      </c>
      <c r="E57" s="136" t="str">
        <f>VLOOKUP(D57,$B$9:$J$14,4,FALSE)</f>
        <v>Kacy Sweeney</v>
      </c>
      <c r="F57" s="136"/>
      <c r="G57" s="136"/>
      <c r="H57" s="136"/>
      <c r="I57" s="137"/>
      <c r="J57" s="70" t="str">
        <f>IF(OR(K57="",L57=""),"",IF(K57&gt;L57,"V",IF(K57=L57,"","P")))</f>
        <v>P</v>
      </c>
      <c r="K57" s="71">
        <v>20</v>
      </c>
      <c r="L57" s="71">
        <v>22</v>
      </c>
      <c r="M57" s="70" t="str">
        <f>IF(OR(K57="",L57=""),"",IF(L57&gt;K57,"V",IF(K57=L57,"","P")))</f>
        <v>V</v>
      </c>
      <c r="N57" s="147">
        <v>5</v>
      </c>
      <c r="O57" s="136" t="str">
        <f>VLOOKUP(N57,$B$9:$J$14,4,FALSE)</f>
        <v>Annabelle Chartier</v>
      </c>
      <c r="P57" s="136"/>
      <c r="Q57" s="136"/>
      <c r="R57" s="136"/>
      <c r="S57" s="137"/>
      <c r="U57" s="135">
        <f>IF(OR(K57="",L57=""),"",(COUNTIF(J57:J59,"V")*3)+(COUNTIF(J57:J59,"P")*1)+(COUNTIF(J57:J59,"VS")*1))</f>
        <v>2</v>
      </c>
      <c r="V57" s="135">
        <f>IF(OR(K57="",L57=""),"",(COUNTIF(M57:M59,"V")*3)+(COUNTIF(M57:M59,"P")*1)+(COUNTIF(M57:M59,"VS")*1))</f>
        <v>6</v>
      </c>
      <c r="AG57" s="80"/>
    </row>
    <row r="58" spans="1:33" s="81" customFormat="1" ht="15.75" x14ac:dyDescent="0.2">
      <c r="A58" s="80"/>
      <c r="B58" s="150"/>
      <c r="C58" s="3"/>
      <c r="D58" s="152"/>
      <c r="E58" s="136" t="str">
        <f>IF(VLOOKUP(D57,$B$9:$Q$14,11,FALSE)="","",VLOOKUP(D57,$B$9:$Q$14,11,FALSE))</f>
        <v/>
      </c>
      <c r="F58" s="136"/>
      <c r="G58" s="136"/>
      <c r="H58" s="136"/>
      <c r="I58" s="137"/>
      <c r="J58" s="70" t="str">
        <f>IF(OR(K58="",L58=""),"",IF(K58&gt;L58,"V",IF(K58=L58,"","P")))</f>
        <v>P</v>
      </c>
      <c r="K58" s="71">
        <v>14</v>
      </c>
      <c r="L58" s="71">
        <v>21</v>
      </c>
      <c r="M58" s="70" t="str">
        <f>IF(OR(K58="",L58=""),"",IF(L58&gt;K58,"V",IF(K58=L58,"","P")))</f>
        <v>V</v>
      </c>
      <c r="N58" s="148"/>
      <c r="O58" s="136" t="str">
        <f>IF(VLOOKUP(N57,$B$9:$Q$14,11,FALSE)="","",VLOOKUP(N57,$B$9:$Q$14,11,FALSE))</f>
        <v/>
      </c>
      <c r="P58" s="136"/>
      <c r="Q58" s="136"/>
      <c r="R58" s="136"/>
      <c r="S58" s="137"/>
      <c r="U58" s="135"/>
      <c r="V58" s="135"/>
      <c r="AG58" s="80"/>
    </row>
    <row r="59" spans="1:33" s="81" customFormat="1" ht="15.75" x14ac:dyDescent="0.2">
      <c r="A59" s="80"/>
      <c r="B59" s="150"/>
      <c r="C59" s="3"/>
      <c r="D59" s="153"/>
      <c r="E59" s="138" t="str">
        <f>IF(VLOOKUP(D57,$B$9:$D$14,3,FALSE)="","",VLOOKUP((VLOOKUP(D57,$B$9:$D$14,3,FALSE)),[1]Lég!$H$3:$J$30,3,FALSE))</f>
        <v>DU PHARE</v>
      </c>
      <c r="F59" s="139"/>
      <c r="G59" s="139"/>
      <c r="H59" s="139"/>
      <c r="I59" s="140"/>
      <c r="J59" s="70" t="str">
        <f>IF(OR(K59="",L59=""),"",IF(K59&gt;L59,"VS","PS"))</f>
        <v/>
      </c>
      <c r="K59" s="71"/>
      <c r="L59" s="71"/>
      <c r="M59" s="70" t="str">
        <f>IF(OR(K59="",L59=""),"",IF(L59&gt;K59,"VS","PS"))</f>
        <v/>
      </c>
      <c r="N59" s="149"/>
      <c r="O59" s="138" t="str">
        <f>IF(VLOOKUP(N57,$B$9:$D$14,3,FALSE)="","",VLOOKUP((VLOOKUP(N57,$B$9:$D$14,3,FALSE)),[1]Lég!$H$3:$J$30,3,FALSE))</f>
        <v>DU TRIOLET</v>
      </c>
      <c r="P59" s="139"/>
      <c r="Q59" s="139"/>
      <c r="R59" s="139"/>
      <c r="S59" s="140"/>
      <c r="U59" s="135"/>
      <c r="V59" s="135"/>
      <c r="AG59" s="80"/>
    </row>
    <row r="60" spans="1:33" s="81" customFormat="1" ht="6" customHeight="1" x14ac:dyDescent="0.2">
      <c r="A60" s="80"/>
      <c r="E60" s="85"/>
      <c r="F60" s="85"/>
      <c r="G60" s="85"/>
      <c r="H60" s="85"/>
      <c r="I60" s="85"/>
      <c r="J60" s="84"/>
      <c r="K60" s="85"/>
      <c r="L60" s="85"/>
      <c r="M60" s="84"/>
      <c r="N60" s="85"/>
      <c r="O60" s="85"/>
      <c r="P60" s="85"/>
      <c r="Q60" s="85"/>
      <c r="R60" s="85"/>
      <c r="S60" s="85"/>
      <c r="AG60" s="80"/>
    </row>
    <row r="61" spans="1:33" s="81" customFormat="1" ht="15.75" x14ac:dyDescent="0.2">
      <c r="A61" s="80"/>
      <c r="B61" s="150"/>
      <c r="C61" s="3"/>
      <c r="D61" s="151">
        <v>1</v>
      </c>
      <c r="E61" s="136" t="str">
        <f>VLOOKUP(D61,$B$9:$J$14,4,FALSE)</f>
        <v>Zoé Sage</v>
      </c>
      <c r="F61" s="136"/>
      <c r="G61" s="136"/>
      <c r="H61" s="136"/>
      <c r="I61" s="137"/>
      <c r="J61" s="70" t="str">
        <f>IF(OR(K61="",L61=""),"",IF(K61&gt;L61,"V",IF(K61=L61,"","P")))</f>
        <v>V</v>
      </c>
      <c r="K61" s="71">
        <v>21</v>
      </c>
      <c r="L61" s="71">
        <v>13</v>
      </c>
      <c r="M61" s="70" t="str">
        <f>IF(OR(K61="",L61=""),"",IF(L61&gt;K61,"V",IF(K61=L61,"","P")))</f>
        <v>P</v>
      </c>
      <c r="N61" s="147">
        <v>2</v>
      </c>
      <c r="O61" s="136" t="str">
        <f>VLOOKUP(N61,$B$9:$J$14,4,FALSE)</f>
        <v>Laurianne Fauteux-Marcoux</v>
      </c>
      <c r="P61" s="136"/>
      <c r="Q61" s="136"/>
      <c r="R61" s="136"/>
      <c r="S61" s="137"/>
      <c r="U61" s="135">
        <f>IF(OR(K61="",L61=""),"",(COUNTIF(J61:J63,"V")*3)+(COUNTIF(J61:J63,"P")*1)+(COUNTIF(J61:J63,"VS")*1))</f>
        <v>6</v>
      </c>
      <c r="V61" s="135">
        <f>IF(OR(K61="",L61=""),"",(COUNTIF(M61:M63,"V")*3)+(COUNTIF(M61:M63,"P")*1)+(COUNTIF(M61:M63,"VS")*1))</f>
        <v>2</v>
      </c>
      <c r="AG61" s="80"/>
    </row>
    <row r="62" spans="1:33" s="81" customFormat="1" ht="15.75" x14ac:dyDescent="0.2">
      <c r="A62" s="80"/>
      <c r="B62" s="150"/>
      <c r="C62" s="3"/>
      <c r="D62" s="152"/>
      <c r="E62" s="136" t="str">
        <f>IF(VLOOKUP(D61,$B$9:$Q$14,11,FALSE)="","",VLOOKUP(D61,$B$9:$Q$14,11,FALSE))</f>
        <v/>
      </c>
      <c r="F62" s="136"/>
      <c r="G62" s="136"/>
      <c r="H62" s="136"/>
      <c r="I62" s="137"/>
      <c r="J62" s="70" t="str">
        <f>IF(OR(K62="",L62=""),"",IF(K62&gt;L62,"V",IF(K62=L62,"","P")))</f>
        <v>V</v>
      </c>
      <c r="K62" s="71">
        <v>21</v>
      </c>
      <c r="L62" s="71">
        <v>16</v>
      </c>
      <c r="M62" s="70" t="str">
        <f>IF(OR(K62="",L62=""),"",IF(L62&gt;K62,"V",IF(K62=L62,"","P")))</f>
        <v>P</v>
      </c>
      <c r="N62" s="148"/>
      <c r="O62" s="136" t="str">
        <f>IF(VLOOKUP(N61,$B$9:$Q$14,11,FALSE)="","",VLOOKUP(N61,$B$9:$Q$14,11,FALSE))</f>
        <v/>
      </c>
      <c r="P62" s="136"/>
      <c r="Q62" s="136"/>
      <c r="R62" s="136"/>
      <c r="S62" s="137"/>
      <c r="U62" s="135"/>
      <c r="V62" s="135"/>
      <c r="AG62" s="80"/>
    </row>
    <row r="63" spans="1:33" s="81" customFormat="1" ht="15.75" x14ac:dyDescent="0.2">
      <c r="A63" s="80"/>
      <c r="B63" s="150"/>
      <c r="C63" s="3"/>
      <c r="D63" s="153"/>
      <c r="E63" s="138" t="str">
        <f>IF(VLOOKUP(D61,$B$9:$D$14,3,FALSE)="","",VLOOKUP((VLOOKUP(D61,$B$9:$D$14,3,FALSE)),[1]Lég!$H$3:$J$30,3,FALSE))</f>
        <v>LA FRONTALIÈRE</v>
      </c>
      <c r="F63" s="139"/>
      <c r="G63" s="139"/>
      <c r="H63" s="139"/>
      <c r="I63" s="140"/>
      <c r="J63" s="70" t="str">
        <f>IF(OR(K63="",L63=""),"",IF(K63&gt;L63,"VS","PS"))</f>
        <v/>
      </c>
      <c r="K63" s="71"/>
      <c r="L63" s="71"/>
      <c r="M63" s="70" t="str">
        <f>IF(OR(K63="",L63=""),"",IF(L63&gt;K63,"VS","PS"))</f>
        <v/>
      </c>
      <c r="N63" s="149"/>
      <c r="O63" s="138" t="str">
        <f>IF(VLOOKUP(N61,$B$9:$D$14,3,FALSE)="","",VLOOKUP((VLOOKUP(N61,$B$9:$D$14,3,FALSE)),[1]Lég!$H$3:$J$30,3,FALSE))</f>
        <v>LA FRONTALIÈRE</v>
      </c>
      <c r="P63" s="139"/>
      <c r="Q63" s="139"/>
      <c r="R63" s="139"/>
      <c r="S63" s="140"/>
      <c r="U63" s="135"/>
      <c r="V63" s="135"/>
      <c r="AG63" s="80"/>
    </row>
    <row r="64" spans="1:33" s="81" customFormat="1" ht="11.25" x14ac:dyDescent="0.2">
      <c r="A64" s="80"/>
      <c r="AG64" s="80"/>
    </row>
    <row r="65" spans="1:33" s="81" customFormat="1" ht="11.25" x14ac:dyDescent="0.2">
      <c r="A65" s="80"/>
      <c r="AG65" s="80"/>
    </row>
    <row r="66" spans="1:33" s="81" customFormat="1" ht="11.25" x14ac:dyDescent="0.2">
      <c r="A66" s="80"/>
      <c r="AG66" s="80"/>
    </row>
    <row r="67" spans="1:33" s="81" customFormat="1" ht="11.25" x14ac:dyDescent="0.2">
      <c r="A67" s="80"/>
      <c r="AG67" s="80"/>
    </row>
    <row r="68" spans="1:33" s="81" customFormat="1" ht="11.25" x14ac:dyDescent="0.2">
      <c r="A68" s="80"/>
      <c r="AG68" s="80"/>
    </row>
    <row r="69" spans="1:33" s="81" customFormat="1" ht="11.25" x14ac:dyDescent="0.2">
      <c r="A69" s="80"/>
      <c r="AG69" s="80"/>
    </row>
    <row r="70" spans="1:33" s="81" customFormat="1" ht="11.25" x14ac:dyDescent="0.2">
      <c r="A70" s="80"/>
      <c r="AG70" s="80"/>
    </row>
    <row r="71" spans="1:33" s="81" customFormat="1" ht="11.25" x14ac:dyDescent="0.2">
      <c r="A71" s="80"/>
      <c r="AG71" s="80"/>
    </row>
    <row r="72" spans="1:33" s="81" customFormat="1" ht="11.25" x14ac:dyDescent="0.2">
      <c r="A72" s="80"/>
      <c r="AG72" s="80"/>
    </row>
    <row r="73" spans="1:33" s="81" customFormat="1" ht="11.25" x14ac:dyDescent="0.2">
      <c r="A73" s="80"/>
      <c r="AG73" s="80"/>
    </row>
    <row r="74" spans="1:33" s="81" customFormat="1" ht="11.25" x14ac:dyDescent="0.2">
      <c r="A74" s="80"/>
      <c r="AG74" s="80"/>
    </row>
    <row r="75" spans="1:33" s="81" customFormat="1" ht="11.25" x14ac:dyDescent="0.2">
      <c r="A75" s="80"/>
      <c r="AG75" s="80"/>
    </row>
    <row r="76" spans="1:33" s="81" customFormat="1" ht="11.25" x14ac:dyDescent="0.2">
      <c r="A76" s="80"/>
      <c r="AG76" s="80"/>
    </row>
    <row r="77" spans="1:33" s="81" customFormat="1" ht="11.25" x14ac:dyDescent="0.2">
      <c r="A77" s="80"/>
      <c r="AG77" s="80"/>
    </row>
    <row r="78" spans="1:33" s="81" customFormat="1" ht="11.25" x14ac:dyDescent="0.2">
      <c r="A78" s="80"/>
      <c r="AG78" s="80"/>
    </row>
    <row r="79" spans="1:33" s="81" customFormat="1" ht="11.25" x14ac:dyDescent="0.2">
      <c r="A79" s="80"/>
      <c r="AG79" s="80"/>
    </row>
    <row r="80" spans="1:33" s="81" customFormat="1" ht="11.25" x14ac:dyDescent="0.2">
      <c r="A80" s="80"/>
      <c r="AG80" s="80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08" priority="31">
      <formula>B2=VLOOKUP("X2",$A$9:$L$15,5,FALSE)</formula>
    </cfRule>
    <cfRule type="expression" dxfId="107" priority="30">
      <formula>B2=VLOOKUP("X1",$A$9:$E$15,5,FALSE)</formula>
    </cfRule>
    <cfRule type="expression" dxfId="106" priority="29">
      <formula>B2=VLOOKUP("X3",$A$9:$L$15,5,FALSE)</formula>
    </cfRule>
    <cfRule type="expression" dxfId="105" priority="28">
      <formula>B2=VLOOKUP("X4",$A$9:$L$15,5,FALSE)</formula>
    </cfRule>
  </conditionalFormatting>
  <conditionalFormatting sqref="B5:F6">
    <cfRule type="expression" dxfId="104" priority="39">
      <formula>B5=VLOOKUP("X1",$A$9:$J$13,5,FALSE)</formula>
    </cfRule>
    <cfRule type="expression" dxfId="103" priority="38">
      <formula>B5=VLOOKUP("X2",$A$9:$J$13,5,FALSE)</formula>
    </cfRule>
    <cfRule type="expression" dxfId="102" priority="37">
      <formula>B5=VLOOKUP("X2",$A$9:$L$13,12,FALSE)</formula>
    </cfRule>
    <cfRule type="expression" dxfId="101" priority="36">
      <formula>B5=VLOOKUP("X1",$A$9:$L$13,12,FALSE)</formula>
    </cfRule>
  </conditionalFormatting>
  <conditionalFormatting sqref="B1:S1 C2:C3 J2:J3 N2:S3 B4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100" priority="27">
      <formula>B1=VLOOKUP("X1",$A$9:$J$15,5,FALSE)</formula>
    </cfRule>
  </conditionalFormatting>
  <conditionalFormatting sqref="B4:S7 B1:S1 C2:C3 J2:J3 N2:S3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99" priority="41">
      <formula>B1=VLOOKUP("X3",$A$9:$L$15,5,FALSE)</formula>
    </cfRule>
    <cfRule type="expression" dxfId="98" priority="40">
      <formula>B1=VLOOKUP("X2",$A$9:$L$15,5,FALSE)</formula>
    </cfRule>
  </conditionalFormatting>
  <conditionalFormatting sqref="D2:I3">
    <cfRule type="expression" dxfId="97" priority="6">
      <formula>D2=VLOOKUP("X5",$A$9:$J$13,5,FALSE)</formula>
    </cfRule>
    <cfRule type="expression" dxfId="96" priority="7">
      <formula>D2=VLOOKUP("X4",$A$9:$J$13,5,FALSE)</formula>
    </cfRule>
    <cfRule type="expression" dxfId="95" priority="8">
      <formula>D2=VLOOKUP("X3",$A$9:$J$13,5,FALSE)</formula>
    </cfRule>
    <cfRule type="expression" dxfId="94" priority="9">
      <formula>D2=VLOOKUP("X1",$A$9:$J$12,5,FALSE)</formula>
    </cfRule>
    <cfRule type="expression" dxfId="93" priority="10">
      <formula>D2=VLOOKUP("X2",$A$9:$J$13,5,FALSE)</formula>
    </cfRule>
  </conditionalFormatting>
  <conditionalFormatting sqref="D9:J14">
    <cfRule type="expression" dxfId="92" priority="17">
      <formula>D9=VLOOKUP("X6",$A$9:$J$15,5,FALSE)</formula>
    </cfRule>
    <cfRule type="expression" dxfId="91" priority="18">
      <formula>D9=VLOOKUP("X5",$A$9:$J$15,5,FALSE)</formula>
    </cfRule>
    <cfRule type="expression" dxfId="90" priority="19">
      <formula>D9=VLOOKUP("X4",$A$9:$J$15,5,FALSE)</formula>
    </cfRule>
    <cfRule type="expression" dxfId="89" priority="20">
      <formula>D9=VLOOKUP("X3",$A$9:$J$15,5,FALSE)</formula>
    </cfRule>
    <cfRule type="expression" dxfId="88" priority="21">
      <formula>D9=VLOOKUP("X2",$A$9:$J$15,5,FALSE)</formula>
    </cfRule>
    <cfRule type="expression" dxfId="87" priority="22">
      <formula>D9=VLOOKUP("X1",$A$9:$J$15,5,FALSE)</formula>
    </cfRule>
    <cfRule type="expression" dxfId="86" priority="16">
      <formula>D9=VLOOKUP("X7",$A$9:$J$15,5,FALSE)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85" priority="14">
      <formula>E19=VLOOKUP("X2",$A$9:$J$13,5,FALSE)</formula>
    </cfRule>
    <cfRule type="expression" dxfId="84" priority="13">
      <formula>E19=VLOOKUP("X3",$A$9:$J$13,5,FALSE)</formula>
    </cfRule>
    <cfRule type="expression" dxfId="83" priority="12">
      <formula>E19=VLOOKUP("X4",$A$9:$J$13,5,FALSE)</formula>
    </cfRule>
    <cfRule type="expression" dxfId="82" priority="11">
      <formula>E19=VLOOKUP("X5",$A$9:$J$13,5,FALSE)</formula>
    </cfRule>
    <cfRule type="expression" dxfId="81" priority="15">
      <formula>E19=VLOOKUP("X1",$A$9:$J$12,5,FALSE)</formula>
    </cfRule>
  </conditionalFormatting>
  <conditionalFormatting sqref="E8:Q8">
    <cfRule type="expression" dxfId="80" priority="34">
      <formula>E8=VLOOKUP("X2",$A$9:$J$13,5,FALSE)</formula>
    </cfRule>
    <cfRule type="expression" dxfId="79" priority="35">
      <formula>E8=VLOOKUP("X1",$A$9:$J$13,5,FALSE)</formula>
    </cfRule>
  </conditionalFormatting>
  <conditionalFormatting sqref="K2:M3">
    <cfRule type="expression" dxfId="78" priority="5">
      <formula>K2=VLOOKUP("X2",$A$9:$J$13,5,FALSE)</formula>
    </cfRule>
    <cfRule type="expression" dxfId="77" priority="4">
      <formula>K2=VLOOKUP("X1",$A$9:$J$12,5,FALSE)</formula>
    </cfRule>
    <cfRule type="expression" dxfId="76" priority="3">
      <formula>K2=VLOOKUP("X3",$A$9:$J$13,5,FALSE)</formula>
    </cfRule>
    <cfRule type="expression" dxfId="75" priority="2">
      <formula>K2=VLOOKUP("X4",$A$9:$J$13,5,FALSE)</formula>
    </cfRule>
    <cfRule type="expression" dxfId="74" priority="1">
      <formula>K2=VLOOKUP("X5",$A$9:$J$13,5,FALSE)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AF66-33AA-4C9F-AE8E-CB130F32AAE3}">
  <sheetPr>
    <pageSetUpPr fitToPage="1"/>
  </sheetPr>
  <dimension ref="A1:AG80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1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0">
        <v>2</v>
      </c>
      <c r="B2" s="121" t="str">
        <f>IF(ISNA(VLOOKUP("X",[1]Lég!$G:$H,2,FALSE)),"",VLOOKUP("X",[1]Lég!$G:$H,2,FALSE))</f>
        <v/>
      </c>
      <c r="C2" s="46"/>
      <c r="D2" s="99" t="s">
        <v>139</v>
      </c>
      <c r="E2" s="100"/>
      <c r="F2" s="100"/>
      <c r="G2" s="100"/>
      <c r="H2" s="100"/>
      <c r="I2" s="101"/>
      <c r="J2" s="47"/>
      <c r="K2" s="99" t="s">
        <v>141</v>
      </c>
      <c r="L2" s="100"/>
      <c r="M2" s="101"/>
      <c r="N2" s="2"/>
      <c r="O2" s="122" t="s">
        <v>128</v>
      </c>
      <c r="P2" s="123"/>
      <c r="Q2" s="123"/>
      <c r="R2" s="123"/>
      <c r="S2" s="12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0"/>
      <c r="B3" s="121"/>
      <c r="C3" s="46"/>
      <c r="D3" s="102"/>
      <c r="E3" s="103"/>
      <c r="F3" s="103"/>
      <c r="G3" s="103"/>
      <c r="H3" s="103"/>
      <c r="I3" s="104"/>
      <c r="J3" s="47"/>
      <c r="K3" s="102"/>
      <c r="L3" s="103"/>
      <c r="M3" s="104"/>
      <c r="N3" s="2"/>
      <c r="O3" s="125" t="s">
        <v>129</v>
      </c>
      <c r="P3" s="126"/>
      <c r="Q3" s="126"/>
      <c r="R3" s="126"/>
      <c r="S3" s="12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5"/>
      <c r="P4" s="126"/>
      <c r="Q4" s="126"/>
      <c r="R4" s="126"/>
      <c r="S4" s="12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99" t="s">
        <v>107</v>
      </c>
      <c r="C5" s="100"/>
      <c r="D5" s="100"/>
      <c r="E5" s="100"/>
      <c r="F5" s="101"/>
      <c r="G5" s="49"/>
      <c r="H5" s="99"/>
      <c r="I5" s="101"/>
      <c r="J5" s="50"/>
      <c r="K5" s="105" t="s">
        <v>163</v>
      </c>
      <c r="L5" s="106"/>
      <c r="M5" s="106"/>
      <c r="N5" s="107"/>
      <c r="O5" s="111" t="s">
        <v>142</v>
      </c>
      <c r="P5" s="112"/>
      <c r="Q5" s="112"/>
      <c r="R5" s="112"/>
      <c r="S5" s="11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2"/>
      <c r="C6" s="103"/>
      <c r="D6" s="103"/>
      <c r="E6" s="103"/>
      <c r="F6" s="104"/>
      <c r="G6" s="51"/>
      <c r="H6" s="102"/>
      <c r="I6" s="104"/>
      <c r="J6" s="50"/>
      <c r="K6" s="108"/>
      <c r="L6" s="109"/>
      <c r="M6" s="109"/>
      <c r="N6" s="110"/>
      <c r="O6" s="114" t="s">
        <v>130</v>
      </c>
      <c r="P6" s="115"/>
      <c r="Q6" s="115"/>
      <c r="R6" s="115"/>
      <c r="S6" s="11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7" t="s">
        <v>164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93</v>
      </c>
      <c r="E9" s="128" t="s">
        <v>153</v>
      </c>
      <c r="F9" s="128"/>
      <c r="G9" s="128"/>
      <c r="H9" s="128"/>
      <c r="I9" s="128"/>
      <c r="J9" s="128"/>
      <c r="K9" s="61"/>
      <c r="L9" s="128"/>
      <c r="M9" s="128"/>
      <c r="N9" s="128"/>
      <c r="O9" s="128"/>
      <c r="P9" s="128"/>
      <c r="Q9" s="134"/>
      <c r="R9" s="62">
        <v>27</v>
      </c>
      <c r="S9" s="63">
        <f>IF(R9="","",RANK(R9,$R$9:$R$14,0))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0</v>
      </c>
      <c r="E10" s="129" t="s">
        <v>151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30</v>
      </c>
      <c r="S10" s="63">
        <f t="shared" ref="S10:S14" si="0">IF(R10="","",RANK(R10,$R$9:$R$14,0))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5</v>
      </c>
      <c r="E11" s="129" t="s">
        <v>152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29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93</v>
      </c>
      <c r="E12" s="128" t="s">
        <v>154</v>
      </c>
      <c r="F12" s="128"/>
      <c r="G12" s="128"/>
      <c r="H12" s="128"/>
      <c r="I12" s="128"/>
      <c r="J12" s="128"/>
      <c r="K12" s="61"/>
      <c r="L12" s="129"/>
      <c r="M12" s="129"/>
      <c r="N12" s="129"/>
      <c r="O12" s="129"/>
      <c r="P12" s="129"/>
      <c r="Q12" s="130"/>
      <c r="R12" s="65">
        <v>29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74</v>
      </c>
      <c r="E13" s="129" t="s">
        <v>155</v>
      </c>
      <c r="F13" s="129"/>
      <c r="G13" s="129"/>
      <c r="H13" s="129"/>
      <c r="I13" s="129"/>
      <c r="J13" s="129"/>
      <c r="K13" s="61"/>
      <c r="L13" s="129"/>
      <c r="M13" s="129"/>
      <c r="N13" s="129"/>
      <c r="O13" s="129"/>
      <c r="P13" s="129"/>
      <c r="Q13" s="130"/>
      <c r="R13" s="65">
        <v>26</v>
      </c>
      <c r="S13" s="63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4" t="s">
        <v>5</v>
      </c>
      <c r="E14" s="131" t="s">
        <v>157</v>
      </c>
      <c r="F14" s="131"/>
      <c r="G14" s="131"/>
      <c r="H14" s="131"/>
      <c r="I14" s="131"/>
      <c r="J14" s="131"/>
      <c r="K14" s="66"/>
      <c r="L14" s="132"/>
      <c r="M14" s="132"/>
      <c r="N14" s="132"/>
      <c r="O14" s="132"/>
      <c r="P14" s="132"/>
      <c r="Q14" s="133"/>
      <c r="R14" s="67">
        <v>25</v>
      </c>
      <c r="S14" s="68">
        <f t="shared" si="0"/>
        <v>6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42"/>
      <c r="C16" s="142"/>
      <c r="D16" s="86"/>
      <c r="E16" s="143"/>
      <c r="F16" s="143"/>
      <c r="G16" s="143"/>
      <c r="H16" s="143"/>
      <c r="I16" s="143"/>
      <c r="J16" s="143"/>
      <c r="K16" s="144" t="s">
        <v>133</v>
      </c>
      <c r="L16" s="144"/>
      <c r="M16" s="69"/>
      <c r="N16" s="69"/>
      <c r="O16" s="69"/>
      <c r="P16" s="69"/>
      <c r="Q16" s="69"/>
      <c r="R16" s="69"/>
      <c r="S16" s="69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45"/>
      <c r="C17" s="3"/>
      <c r="D17" s="146">
        <v>2</v>
      </c>
      <c r="E17" s="136" t="str">
        <f>VLOOKUP(D17,$B$9:$J$14,4,FALSE)</f>
        <v>Élyane Lachance</v>
      </c>
      <c r="F17" s="136"/>
      <c r="G17" s="136"/>
      <c r="H17" s="136"/>
      <c r="I17" s="137"/>
      <c r="J17" s="70" t="str">
        <f>IF(OR(K17="",L17=""),"",IF(K17&gt;L17,"V",IF(K17=L17,"","P")))</f>
        <v>V</v>
      </c>
      <c r="K17" s="71">
        <v>21</v>
      </c>
      <c r="L17" s="71">
        <v>4</v>
      </c>
      <c r="M17" s="70" t="str">
        <f>IF(OR(K17="",L17=""),"",IF(L17&gt;K17,"V",IF(K17=L17,"","P")))</f>
        <v>P</v>
      </c>
      <c r="N17" s="147">
        <v>4</v>
      </c>
      <c r="O17" s="136" t="str">
        <f>VLOOKUP(N17,$B$9:$J$14,4,FALSE)</f>
        <v>Arianne Jean</v>
      </c>
      <c r="P17" s="136"/>
      <c r="Q17" s="136"/>
      <c r="R17" s="136"/>
      <c r="S17" s="137"/>
      <c r="U17" s="135">
        <f>IF(OR(K17="",L17=""),"",(COUNTIF(J17:J19,"V")*3)+(COUNTIF(J17:J19,"P")*1)+(COUNTIF(J17:J19,"VS")*1))</f>
        <v>6</v>
      </c>
      <c r="V17" s="135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45"/>
      <c r="C18" s="3"/>
      <c r="D18" s="146"/>
      <c r="E18" s="136" t="str">
        <f>IF(VLOOKUP(D17,$B$9:$Q$14,11,FALSE)="","",VLOOKUP(D17,$B$9:$Q$14,11,FALSE))</f>
        <v/>
      </c>
      <c r="F18" s="136"/>
      <c r="G18" s="136"/>
      <c r="H18" s="136"/>
      <c r="I18" s="137"/>
      <c r="J18" s="70" t="str">
        <f>IF(OR(K18="",L18=""),"",IF(K18&gt;L18,"V",IF(K18=L18,"","P")))</f>
        <v>V</v>
      </c>
      <c r="K18" s="71">
        <v>21</v>
      </c>
      <c r="L18" s="71">
        <v>8</v>
      </c>
      <c r="M18" s="70" t="str">
        <f>IF(OR(K18="",L18=""),"",IF(L18&gt;K18,"V",IF(K18=L18,"","P")))</f>
        <v>P</v>
      </c>
      <c r="N18" s="148"/>
      <c r="O18" s="136" t="str">
        <f>IF(VLOOKUP(N17,$B$9:$Q$14,11,FALSE)="","",VLOOKUP(N17,$B$9:$Q$14,11,FALSE))</f>
        <v/>
      </c>
      <c r="P18" s="136"/>
      <c r="Q18" s="136"/>
      <c r="R18" s="136"/>
      <c r="S18" s="137"/>
      <c r="U18" s="135"/>
      <c r="V18" s="135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45"/>
      <c r="C19" s="3"/>
      <c r="D19" s="146"/>
      <c r="E19" s="138" t="str">
        <f>IF(VLOOKUP(D17,$B$9:$D$14,3,FALSE)="","",VLOOKUP((VLOOKUP(D17,$B$9:$D$14,3,FALSE)),[1]Lég!$H$3:$J$30,3,FALSE))</f>
        <v>SÉM. SHERBROOKE</v>
      </c>
      <c r="F19" s="139"/>
      <c r="G19" s="139"/>
      <c r="H19" s="139"/>
      <c r="I19" s="140"/>
      <c r="J19" s="70" t="str">
        <f>IF(OR(K19="",L19=""),"",IF(K19&gt;L19,"VS","PS"))</f>
        <v/>
      </c>
      <c r="K19" s="71"/>
      <c r="L19" s="71"/>
      <c r="M19" s="70" t="str">
        <f>IF(OR(K19="",L19=""),"",IF(L19&gt;K19,"VS","PS"))</f>
        <v/>
      </c>
      <c r="N19" s="149"/>
      <c r="O19" s="138" t="str">
        <f>IF(VLOOKUP(N17,$B$9:$D$14,3,FALSE)="","",VLOOKUP((VLOOKUP(N17,$B$9:$D$14,3,FALSE)),[1]Lég!$H$3:$J$30,3,FALSE))</f>
        <v>MT NOTRE-DAME</v>
      </c>
      <c r="P19" s="139"/>
      <c r="Q19" s="139"/>
      <c r="R19" s="139"/>
      <c r="S19" s="140"/>
      <c r="U19" s="135"/>
      <c r="V19" s="135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2"/>
      <c r="F20" s="72"/>
      <c r="G20" s="72"/>
      <c r="H20" s="72"/>
      <c r="I20" s="72"/>
      <c r="J20" s="70"/>
      <c r="K20" s="72"/>
      <c r="L20" s="72"/>
      <c r="M20" s="73"/>
      <c r="N20" s="74"/>
      <c r="O20" s="74"/>
      <c r="P20" s="74"/>
      <c r="Q20" s="75"/>
      <c r="R20" s="75"/>
      <c r="S20" s="75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45"/>
      <c r="C21" s="3"/>
      <c r="D21" s="151">
        <v>5</v>
      </c>
      <c r="E21" s="136" t="str">
        <f>VLOOKUP(D21,$B$9:$J$14,4,FALSE)</f>
        <v>Coralie Tapin-Barrette</v>
      </c>
      <c r="F21" s="136"/>
      <c r="G21" s="136"/>
      <c r="H21" s="136"/>
      <c r="I21" s="137"/>
      <c r="J21" s="70" t="str">
        <f>IF(OR(K21="",L21=""),"",IF(K21&gt;L21,"V",IF(K21=L21,"","P")))</f>
        <v>V</v>
      </c>
      <c r="K21" s="71">
        <v>24</v>
      </c>
      <c r="L21" s="71">
        <v>22</v>
      </c>
      <c r="M21" s="70" t="str">
        <f>IF(OR(K21="",L21=""),"",IF(L21&gt;K21,"V",IF(K21=L21,"","P")))</f>
        <v>P</v>
      </c>
      <c r="N21" s="147">
        <v>6</v>
      </c>
      <c r="O21" s="136" t="str">
        <f>VLOOKUP(N21,$B$9:$J$14,4,FALSE)</f>
        <v>Mariane Carrao Dawn</v>
      </c>
      <c r="P21" s="136"/>
      <c r="Q21" s="136"/>
      <c r="R21" s="136"/>
      <c r="S21" s="137"/>
      <c r="U21" s="135">
        <f>IF(OR(K21="",L21=""),"",(COUNTIF(J21:J23,"V")*3)+(COUNTIF(J21:J23,"P")*1)+(COUNTIF(J21:J23,"VS")*1))</f>
        <v>6</v>
      </c>
      <c r="V21" s="135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45"/>
      <c r="C22" s="3"/>
      <c r="D22" s="152"/>
      <c r="E22" s="136" t="str">
        <f>IF(VLOOKUP(D21,$B$9:$Q$14,11,FALSE)="","",VLOOKUP(D21,$B$9:$Q$14,11,FALSE))</f>
        <v/>
      </c>
      <c r="F22" s="136"/>
      <c r="G22" s="136"/>
      <c r="H22" s="136"/>
      <c r="I22" s="137"/>
      <c r="J22" s="70" t="str">
        <f>IF(OR(K22="",L22=""),"",IF(K22&gt;L22,"V",IF(K22=L22,"","P")))</f>
        <v>V</v>
      </c>
      <c r="K22" s="71">
        <v>26</v>
      </c>
      <c r="L22" s="71">
        <v>24</v>
      </c>
      <c r="M22" s="70" t="str">
        <f>IF(OR(K22="",L22=""),"",IF(L22&gt;K22,"V",IF(K22=L22,"","P")))</f>
        <v>P</v>
      </c>
      <c r="N22" s="148"/>
      <c r="O22" s="136" t="str">
        <f>IF(VLOOKUP(N21,$B$9:$Q$14,11,FALSE)="","",VLOOKUP(N21,$B$9:$Q$14,11,FALSE))</f>
        <v/>
      </c>
      <c r="P22" s="136"/>
      <c r="Q22" s="136"/>
      <c r="R22" s="136"/>
      <c r="S22" s="137"/>
      <c r="U22" s="135"/>
      <c r="V22" s="135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45"/>
      <c r="C23" s="3"/>
      <c r="D23" s="153"/>
      <c r="E23" s="138" t="str">
        <f>IF(VLOOKUP(D21,$B$9:$D$14,3,FALSE)="","",VLOOKUP((VLOOKUP(D21,$B$9:$D$14,3,FALSE)),[1]Lég!$H$3:$J$30,3,FALSE))</f>
        <v>LA MONTÉE</v>
      </c>
      <c r="F23" s="139"/>
      <c r="G23" s="139"/>
      <c r="H23" s="139"/>
      <c r="I23" s="140"/>
      <c r="J23" s="70" t="str">
        <f>IF(OR(K23="",L23=""),"",IF(K23&gt;L23,"VS","PS"))</f>
        <v/>
      </c>
      <c r="K23" s="71"/>
      <c r="L23" s="71"/>
      <c r="M23" s="70" t="str">
        <f>IF(OR(K23="",L23=""),"",IF(L23&gt;K23,"VS","PS"))</f>
        <v/>
      </c>
      <c r="N23" s="149"/>
      <c r="O23" s="138" t="str">
        <f>IF(VLOOKUP(N21,$B$9:$D$14,3,FALSE)="","",VLOOKUP((VLOOKUP(N21,$B$9:$D$14,3,FALSE)),[1]Lég!$H$3:$J$30,3,FALSE))</f>
        <v>MITCHELL</v>
      </c>
      <c r="P23" s="139"/>
      <c r="Q23" s="139"/>
      <c r="R23" s="139"/>
      <c r="S23" s="140"/>
      <c r="U23" s="135"/>
      <c r="V23" s="135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6"/>
      <c r="E24" s="77"/>
      <c r="F24" s="77"/>
      <c r="G24" s="77"/>
      <c r="H24" s="77"/>
      <c r="I24" s="77"/>
      <c r="J24" s="70"/>
      <c r="K24" s="77"/>
      <c r="L24" s="77"/>
      <c r="M24" s="73"/>
      <c r="N24" s="78"/>
      <c r="O24" s="78"/>
      <c r="P24" s="78"/>
      <c r="Q24" s="79"/>
      <c r="R24" s="79"/>
      <c r="S24" s="79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0"/>
      <c r="C25" s="3"/>
      <c r="D25" s="151">
        <v>1</v>
      </c>
      <c r="E25" s="136" t="str">
        <f>VLOOKUP(D25,$B$9:$J$14,4,FALSE)</f>
        <v>Mathilde Levasseur</v>
      </c>
      <c r="F25" s="136"/>
      <c r="G25" s="136"/>
      <c r="H25" s="136"/>
      <c r="I25" s="137"/>
      <c r="J25" s="70" t="str">
        <f>IF(OR(K25="",L25=""),"",IF(K25&gt;L25,"V",IF(K25=L25,"","P")))</f>
        <v>P</v>
      </c>
      <c r="K25" s="71">
        <v>16</v>
      </c>
      <c r="L25" s="71">
        <v>21</v>
      </c>
      <c r="M25" s="70" t="str">
        <f>IF(OR(K25="",L25=""),"",IF(L25&gt;K25,"V",IF(K25=L25,"","P")))</f>
        <v>V</v>
      </c>
      <c r="N25" s="147">
        <v>3</v>
      </c>
      <c r="O25" s="136" t="str">
        <f>VLOOKUP(N25,$B$9:$J$14,4,FALSE)</f>
        <v>Aimée Roy</v>
      </c>
      <c r="P25" s="136"/>
      <c r="Q25" s="136"/>
      <c r="R25" s="136"/>
      <c r="S25" s="137"/>
      <c r="U25" s="135">
        <f>IF(OR(K25="",L25=""),"",(COUNTIF(J25:J27,"V")*3)+(COUNTIF(J25:J27,"P")*1)+(COUNTIF(J25:J27,"VS")*1))</f>
        <v>2</v>
      </c>
      <c r="V25" s="135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0"/>
      <c r="C26" s="3"/>
      <c r="D26" s="152"/>
      <c r="E26" s="136" t="str">
        <f>IF(VLOOKUP(D25,$B$9:$Q$14,11,FALSE)="","",VLOOKUP(D25,$B$9:$Q$14,11,FALSE))</f>
        <v/>
      </c>
      <c r="F26" s="136"/>
      <c r="G26" s="136"/>
      <c r="H26" s="136"/>
      <c r="I26" s="137"/>
      <c r="J26" s="70" t="str">
        <f>IF(OR(K26="",L26=""),"",IF(K26&gt;L26,"V",IF(K26=L26,"","P")))</f>
        <v>P</v>
      </c>
      <c r="K26" s="71">
        <v>15</v>
      </c>
      <c r="L26" s="71">
        <v>21</v>
      </c>
      <c r="M26" s="70" t="str">
        <f>IF(OR(K26="",L26=""),"",IF(L26&gt;K26,"V",IF(K26=L26,"","P")))</f>
        <v>V</v>
      </c>
      <c r="N26" s="148"/>
      <c r="O26" s="136" t="str">
        <f>IF(VLOOKUP(N25,$B$9:$Q$14,11,FALSE)="","",VLOOKUP(N25,$B$9:$Q$14,11,FALSE))</f>
        <v/>
      </c>
      <c r="P26" s="136"/>
      <c r="Q26" s="136"/>
      <c r="R26" s="136"/>
      <c r="S26" s="137"/>
      <c r="U26" s="135"/>
      <c r="V26" s="135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0"/>
      <c r="C27" s="3"/>
      <c r="D27" s="153"/>
      <c r="E27" s="138" t="str">
        <f>IF(VLOOKUP(D25,$B$9:$D$14,3,FALSE)="","",VLOOKUP((VLOOKUP(D25,$B$9:$D$14,3,FALSE)),[1]Lég!$H$3:$J$30,3,FALSE))</f>
        <v>MT NOTRE-DAME</v>
      </c>
      <c r="F27" s="139"/>
      <c r="G27" s="139"/>
      <c r="H27" s="139"/>
      <c r="I27" s="140"/>
      <c r="J27" s="70" t="str">
        <f>IF(OR(K27="",L27=""),"",IF(K27&gt;L27,"VS","PS"))</f>
        <v/>
      </c>
      <c r="K27" s="71"/>
      <c r="L27" s="71"/>
      <c r="M27" s="70" t="str">
        <f>IF(OR(K27="",L27=""),"",IF(L27&gt;K27,"VS","PS"))</f>
        <v/>
      </c>
      <c r="N27" s="149"/>
      <c r="O27" s="138" t="str">
        <f>IF(VLOOKUP(N25,$B$9:$D$14,3,FALSE)="","",VLOOKUP((VLOOKUP(N25,$B$9:$D$14,3,FALSE)),[1]Lég!$H$3:$J$30,3,FALSE))</f>
        <v>MITCHELL</v>
      </c>
      <c r="P27" s="139"/>
      <c r="Q27" s="139"/>
      <c r="R27" s="139"/>
      <c r="S27" s="140"/>
      <c r="U27" s="135"/>
      <c r="V27" s="135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2"/>
      <c r="F28" s="72"/>
      <c r="G28" s="72"/>
      <c r="H28" s="72"/>
      <c r="I28" s="72"/>
      <c r="J28" s="70"/>
      <c r="K28" s="72"/>
      <c r="L28" s="72"/>
      <c r="M28" s="73"/>
      <c r="N28" s="74"/>
      <c r="O28" s="74"/>
      <c r="P28" s="74"/>
      <c r="Q28" s="75"/>
      <c r="R28" s="75"/>
      <c r="S28" s="75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0"/>
      <c r="C29" s="3"/>
      <c r="D29" s="151">
        <v>2</v>
      </c>
      <c r="E29" s="136" t="str">
        <f>VLOOKUP(D29,$B$9:$J$14,4,FALSE)</f>
        <v>Élyane Lachance</v>
      </c>
      <c r="F29" s="136"/>
      <c r="G29" s="136"/>
      <c r="H29" s="136"/>
      <c r="I29" s="137"/>
      <c r="J29" s="70" t="str">
        <f>IF(OR(K29="",L29=""),"",IF(K29&gt;L29,"V",IF(K29=L29,"","P")))</f>
        <v>V</v>
      </c>
      <c r="K29" s="71">
        <v>21</v>
      </c>
      <c r="L29" s="71">
        <v>9</v>
      </c>
      <c r="M29" s="70" t="str">
        <f>IF(OR(K29="",L29=""),"",IF(L29&gt;K29,"V",IF(K29=L29,"","P")))</f>
        <v>P</v>
      </c>
      <c r="N29" s="147">
        <v>6</v>
      </c>
      <c r="O29" s="136" t="str">
        <f>VLOOKUP(N29,$B$9:$J$14,4,FALSE)</f>
        <v>Mariane Carrao Dawn</v>
      </c>
      <c r="P29" s="136"/>
      <c r="Q29" s="136"/>
      <c r="R29" s="136"/>
      <c r="S29" s="137"/>
      <c r="U29" s="135">
        <f>IF(OR(K29="",L29=""),"",(COUNTIF(J29:J31,"V")*3)+(COUNTIF(J29:J31,"P")*1)+(COUNTIF(J29:J31,"VS")*1))</f>
        <v>6</v>
      </c>
      <c r="V29" s="135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0"/>
      <c r="C30" s="3"/>
      <c r="D30" s="152"/>
      <c r="E30" s="136" t="str">
        <f>IF(VLOOKUP(D29,$B$9:$Q$14,11,FALSE)="","",VLOOKUP(D29,$B$9:$Q$14,11,FALSE))</f>
        <v/>
      </c>
      <c r="F30" s="136"/>
      <c r="G30" s="136"/>
      <c r="H30" s="136"/>
      <c r="I30" s="137"/>
      <c r="J30" s="70" t="str">
        <f>IF(OR(K30="",L30=""),"",IF(K30&gt;L30,"V",IF(K30=L30,"","P")))</f>
        <v>V</v>
      </c>
      <c r="K30" s="71">
        <v>21</v>
      </c>
      <c r="L30" s="71">
        <v>7</v>
      </c>
      <c r="M30" s="70" t="str">
        <f>IF(OR(K30="",L30=""),"",IF(L30&gt;K30,"V",IF(K30=L30,"","P")))</f>
        <v>P</v>
      </c>
      <c r="N30" s="148"/>
      <c r="O30" s="136" t="str">
        <f>IF(VLOOKUP(N29,$B$9:$Q$14,11,FALSE)="","",VLOOKUP(N29,$B$9:$Q$14,11,FALSE))</f>
        <v/>
      </c>
      <c r="P30" s="136"/>
      <c r="Q30" s="136"/>
      <c r="R30" s="136"/>
      <c r="S30" s="137"/>
      <c r="U30" s="135"/>
      <c r="V30" s="135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0"/>
      <c r="C31" s="3"/>
      <c r="D31" s="153"/>
      <c r="E31" s="138" t="str">
        <f>IF(VLOOKUP(D29,$B$9:$D$14,3,FALSE)="","",VLOOKUP((VLOOKUP(D29,$B$9:$D$14,3,FALSE)),[1]Lég!$H$3:$J$30,3,FALSE))</f>
        <v>SÉM. SHERBROOKE</v>
      </c>
      <c r="F31" s="139"/>
      <c r="G31" s="139"/>
      <c r="H31" s="139"/>
      <c r="I31" s="140"/>
      <c r="J31" s="70" t="str">
        <f>IF(OR(K31="",L31=""),"",IF(K31&gt;L31,"VS","PS"))</f>
        <v/>
      </c>
      <c r="K31" s="71"/>
      <c r="L31" s="71"/>
      <c r="M31" s="70" t="str">
        <f>IF(OR(K31="",L31=""),"",IF(L31&gt;K31,"VS","PS"))</f>
        <v/>
      </c>
      <c r="N31" s="149"/>
      <c r="O31" s="138" t="str">
        <f>IF(VLOOKUP(N29,$B$9:$D$14,3,FALSE)="","",VLOOKUP((VLOOKUP(N29,$B$9:$D$14,3,FALSE)),[1]Lég!$H$3:$J$30,3,FALSE))</f>
        <v>MITCHELL</v>
      </c>
      <c r="P31" s="139"/>
      <c r="Q31" s="139"/>
      <c r="R31" s="139"/>
      <c r="S31" s="140"/>
      <c r="U31" s="135"/>
      <c r="V31" s="135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6"/>
      <c r="E32" s="77"/>
      <c r="F32" s="77"/>
      <c r="G32" s="77"/>
      <c r="H32" s="77"/>
      <c r="I32" s="77"/>
      <c r="J32" s="70"/>
      <c r="K32" s="77"/>
      <c r="L32" s="77"/>
      <c r="M32" s="73"/>
      <c r="N32" s="78"/>
      <c r="O32" s="78"/>
      <c r="P32" s="78"/>
      <c r="Q32" s="79"/>
      <c r="R32" s="79"/>
      <c r="S32" s="79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0"/>
      <c r="C33" s="3"/>
      <c r="D33" s="151">
        <v>1</v>
      </c>
      <c r="E33" s="136" t="str">
        <f>VLOOKUP(D33,$B$9:$J$14,4,FALSE)</f>
        <v>Mathilde Levasseur</v>
      </c>
      <c r="F33" s="136"/>
      <c r="G33" s="136"/>
      <c r="H33" s="136"/>
      <c r="I33" s="137"/>
      <c r="J33" s="70" t="str">
        <f>IF(OR(K33="",L33=""),"",IF(K33&gt;L33,"V",IF(K33=L33,"","P")))</f>
        <v>V</v>
      </c>
      <c r="K33" s="71">
        <v>21</v>
      </c>
      <c r="L33" s="71">
        <v>18</v>
      </c>
      <c r="M33" s="70" t="str">
        <f>IF(OR(K33="",L33=""),"",IF(L33&gt;K33,"V",IF(K33=L33,"","P")))</f>
        <v>P</v>
      </c>
      <c r="N33" s="147">
        <v>4</v>
      </c>
      <c r="O33" s="136" t="str">
        <f>VLOOKUP(N33,$B$9:$J$14,4,FALSE)</f>
        <v>Arianne Jean</v>
      </c>
      <c r="P33" s="136"/>
      <c r="Q33" s="136"/>
      <c r="R33" s="136"/>
      <c r="S33" s="137"/>
      <c r="U33" s="135">
        <f>IF(OR(K33="",L33=""),"",(COUNTIF(J33:J35,"V")*3)+(COUNTIF(J33:J35,"P")*1)+(COUNTIF(J33:J35,"VS")*1))</f>
        <v>4</v>
      </c>
      <c r="V33" s="135">
        <f>IF(OR(K33="",L33=""),"",(COUNTIF(M33:M35,"V")*3)+(COUNTIF(M33:M35,"P")*1)+(COUNTIF(M33:M35,"VS")*1))</f>
        <v>5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0"/>
      <c r="C34" s="3"/>
      <c r="D34" s="152"/>
      <c r="E34" s="136" t="str">
        <f>IF(VLOOKUP(D33,$B$9:$Q$14,11,FALSE)="","",VLOOKUP(D33,$B$9:$Q$14,11,FALSE))</f>
        <v/>
      </c>
      <c r="F34" s="136"/>
      <c r="G34" s="136"/>
      <c r="H34" s="136"/>
      <c r="I34" s="137"/>
      <c r="J34" s="70" t="str">
        <f>IF(OR(K34="",L34=""),"",IF(K34&gt;L34,"V",IF(K34=L34,"","P")))</f>
        <v>P</v>
      </c>
      <c r="K34" s="71">
        <v>14</v>
      </c>
      <c r="L34" s="71">
        <v>21</v>
      </c>
      <c r="M34" s="70" t="str">
        <f>IF(OR(K34="",L34=""),"",IF(L34&gt;K34,"V",IF(K34=L34,"","P")))</f>
        <v>V</v>
      </c>
      <c r="N34" s="148"/>
      <c r="O34" s="136" t="str">
        <f>IF(VLOOKUP(N33,$B$9:$Q$14,11,FALSE)="","",VLOOKUP(N33,$B$9:$Q$14,11,FALSE))</f>
        <v/>
      </c>
      <c r="P34" s="136"/>
      <c r="Q34" s="136"/>
      <c r="R34" s="136"/>
      <c r="S34" s="137"/>
      <c r="U34" s="135"/>
      <c r="V34" s="135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0"/>
      <c r="C35" s="3"/>
      <c r="D35" s="153"/>
      <c r="E35" s="138" t="str">
        <f>IF(VLOOKUP(D33,$B$9:$D$14,3,FALSE)="","",VLOOKUP((VLOOKUP(D33,$B$9:$D$14,3,FALSE)),[1]Lég!$H$3:$J$30,3,FALSE))</f>
        <v>MT NOTRE-DAME</v>
      </c>
      <c r="F35" s="139"/>
      <c r="G35" s="139"/>
      <c r="H35" s="139"/>
      <c r="I35" s="140"/>
      <c r="J35" s="70" t="str">
        <f>IF(OR(K35="",L35=""),"",IF(K35&gt;L35,"VS","PS"))</f>
        <v>PS</v>
      </c>
      <c r="K35" s="71">
        <v>11</v>
      </c>
      <c r="L35" s="71">
        <v>13</v>
      </c>
      <c r="M35" s="70" t="str">
        <f>IF(OR(K35="",L35=""),"",IF(L35&gt;K35,"VS","PS"))</f>
        <v>VS</v>
      </c>
      <c r="N35" s="149"/>
      <c r="O35" s="138" t="str">
        <f>IF(VLOOKUP(N33,$B$9:$D$14,3,FALSE)="","",VLOOKUP((VLOOKUP(N33,$B$9:$D$14,3,FALSE)),[1]Lég!$H$3:$J$30,3,FALSE))</f>
        <v>MT NOTRE-DAME</v>
      </c>
      <c r="P35" s="139"/>
      <c r="Q35" s="139"/>
      <c r="R35" s="139"/>
      <c r="S35" s="140"/>
      <c r="U35" s="135"/>
      <c r="V35" s="135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2"/>
      <c r="F36" s="72"/>
      <c r="G36" s="72"/>
      <c r="H36" s="72"/>
      <c r="I36" s="72"/>
      <c r="J36" s="70"/>
      <c r="K36" s="72"/>
      <c r="L36" s="72"/>
      <c r="M36" s="73"/>
      <c r="N36" s="74"/>
      <c r="O36" s="74"/>
      <c r="P36" s="74"/>
      <c r="Q36" s="75"/>
      <c r="R36" s="75"/>
      <c r="S36" s="75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0"/>
      <c r="C37" s="3"/>
      <c r="D37" s="151">
        <v>3</v>
      </c>
      <c r="E37" s="136" t="str">
        <f>VLOOKUP(D37,$B$9:$J$14,4,FALSE)</f>
        <v>Aimée Roy</v>
      </c>
      <c r="F37" s="136"/>
      <c r="G37" s="136"/>
      <c r="H37" s="136"/>
      <c r="I37" s="137"/>
      <c r="J37" s="70" t="str">
        <f>IF(OR(K37="",L37=""),"",IF(K37&gt;L37,"V",IF(K37=L37,"","P")))</f>
        <v>V</v>
      </c>
      <c r="K37" s="71">
        <v>21</v>
      </c>
      <c r="L37" s="71">
        <v>7</v>
      </c>
      <c r="M37" s="70" t="str">
        <f>IF(OR(K37="",L37=""),"",IF(L37&gt;K37,"V",IF(K37=L37,"","P")))</f>
        <v>P</v>
      </c>
      <c r="N37" s="147">
        <v>5</v>
      </c>
      <c r="O37" s="136" t="str">
        <f>VLOOKUP(N37,$B$9:$J$14,4,FALSE)</f>
        <v>Coralie Tapin-Barrette</v>
      </c>
      <c r="P37" s="136"/>
      <c r="Q37" s="136"/>
      <c r="R37" s="136"/>
      <c r="S37" s="137"/>
      <c r="U37" s="135">
        <f>IF(OR(K37="",L37=""),"",(COUNTIF(J37:J39,"V")*3)+(COUNTIF(J37:J39,"P")*1)+(COUNTIF(J37:J39,"VS")*1))</f>
        <v>6</v>
      </c>
      <c r="V37" s="135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0"/>
      <c r="C38" s="3"/>
      <c r="D38" s="152"/>
      <c r="E38" s="136" t="str">
        <f>IF(VLOOKUP(D37,$B$9:$Q$14,11,FALSE)="","",VLOOKUP(D37,$B$9:$Q$14,11,FALSE))</f>
        <v/>
      </c>
      <c r="F38" s="136"/>
      <c r="G38" s="136"/>
      <c r="H38" s="136"/>
      <c r="I38" s="137"/>
      <c r="J38" s="70" t="str">
        <f>IF(OR(K38="",L38=""),"",IF(K38&gt;L38,"V",IF(K38=L38,"","P")))</f>
        <v>V</v>
      </c>
      <c r="K38" s="71">
        <v>21</v>
      </c>
      <c r="L38" s="71">
        <v>6</v>
      </c>
      <c r="M38" s="70" t="str">
        <f>IF(OR(K38="",L38=""),"",IF(L38&gt;K38,"V",IF(K38=L38,"","P")))</f>
        <v>P</v>
      </c>
      <c r="N38" s="148"/>
      <c r="O38" s="136" t="str">
        <f>IF(VLOOKUP(N37,$B$9:$Q$14,11,FALSE)="","",VLOOKUP(N37,$B$9:$Q$14,11,FALSE))</f>
        <v/>
      </c>
      <c r="P38" s="136"/>
      <c r="Q38" s="136"/>
      <c r="R38" s="136"/>
      <c r="S38" s="137"/>
      <c r="U38" s="135"/>
      <c r="V38" s="135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0"/>
      <c r="C39" s="3"/>
      <c r="D39" s="153"/>
      <c r="E39" s="138" t="str">
        <f>IF(VLOOKUP(D37,$B$9:$D$14,3,FALSE)="","",VLOOKUP((VLOOKUP(D37,$B$9:$D$14,3,FALSE)),[1]Lég!$H$3:$J$30,3,FALSE))</f>
        <v>MITCHELL</v>
      </c>
      <c r="F39" s="139"/>
      <c r="G39" s="139"/>
      <c r="H39" s="139"/>
      <c r="I39" s="140"/>
      <c r="J39" s="70" t="str">
        <f>IF(OR(K39="",L39=""),"",IF(K39&gt;L39,"VS","PS"))</f>
        <v/>
      </c>
      <c r="K39" s="71"/>
      <c r="L39" s="71"/>
      <c r="M39" s="70" t="str">
        <f>IF(OR(K39="",L39=""),"",IF(L39&gt;K39,"VS","PS"))</f>
        <v/>
      </c>
      <c r="N39" s="149"/>
      <c r="O39" s="138" t="str">
        <f>IF(VLOOKUP(N37,$B$9:$D$14,3,FALSE)="","",VLOOKUP((VLOOKUP(N37,$B$9:$D$14,3,FALSE)),[1]Lég!$H$3:$J$30,3,FALSE))</f>
        <v>LA MONTÉE</v>
      </c>
      <c r="P39" s="139"/>
      <c r="Q39" s="139"/>
      <c r="R39" s="139"/>
      <c r="S39" s="140"/>
      <c r="U39" s="135"/>
      <c r="V39" s="135"/>
      <c r="AB39" s="48"/>
      <c r="AC39" s="1"/>
      <c r="AD39" s="5"/>
      <c r="AE39" s="6"/>
      <c r="AF39" s="5"/>
      <c r="AG39" s="5"/>
    </row>
    <row r="40" spans="1:33" s="81" customFormat="1" ht="6" customHeight="1" x14ac:dyDescent="0.2">
      <c r="A40" s="80"/>
      <c r="D40" s="82"/>
      <c r="E40" s="83"/>
      <c r="F40" s="83"/>
      <c r="G40" s="83"/>
      <c r="H40" s="83"/>
      <c r="I40" s="83"/>
      <c r="J40" s="84"/>
      <c r="K40" s="83"/>
      <c r="L40" s="83"/>
      <c r="M40" s="84"/>
      <c r="N40" s="83"/>
      <c r="O40" s="83"/>
      <c r="P40" s="83"/>
      <c r="Q40" s="83"/>
      <c r="R40" s="83"/>
      <c r="S40" s="83"/>
      <c r="AG40" s="80"/>
    </row>
    <row r="41" spans="1:33" s="81" customFormat="1" ht="15.75" x14ac:dyDescent="0.2">
      <c r="A41" s="80"/>
      <c r="B41" s="150"/>
      <c r="C41" s="3"/>
      <c r="D41" s="151">
        <v>4</v>
      </c>
      <c r="E41" s="136" t="str">
        <f>VLOOKUP(D41,$B$9:$J$14,4,FALSE)</f>
        <v>Arianne Jean</v>
      </c>
      <c r="F41" s="136"/>
      <c r="G41" s="136"/>
      <c r="H41" s="136"/>
      <c r="I41" s="137"/>
      <c r="J41" s="70" t="str">
        <f>IF(OR(K41="",L41=""),"",IF(K41&gt;L41,"V",IF(K41=L41,"","P")))</f>
        <v>V</v>
      </c>
      <c r="K41" s="71">
        <v>27</v>
      </c>
      <c r="L41" s="71">
        <v>25</v>
      </c>
      <c r="M41" s="70" t="str">
        <f>IF(OR(K41="",L41=""),"",IF(L41&gt;K41,"V",IF(K41=L41,"","P")))</f>
        <v>P</v>
      </c>
      <c r="N41" s="147">
        <v>6</v>
      </c>
      <c r="O41" s="136" t="str">
        <f>VLOOKUP(N41,$B$9:$J$14,4,FALSE)</f>
        <v>Mariane Carrao Dawn</v>
      </c>
      <c r="P41" s="136"/>
      <c r="Q41" s="136"/>
      <c r="R41" s="136"/>
      <c r="S41" s="137"/>
      <c r="U41" s="135">
        <f>IF(OR(K41="",L41=""),"",(COUNTIF(J41:J43,"V")*3)+(COUNTIF(J41:J43,"P")*1)+(COUNTIF(J41:J43,"VS")*1))</f>
        <v>5</v>
      </c>
      <c r="V41" s="135">
        <f>IF(OR(K41="",L41=""),"",(COUNTIF(M41:M43,"V")*3)+(COUNTIF(M41:M43,"P")*1)+(COUNTIF(M41:M43,"VS")*1))</f>
        <v>4</v>
      </c>
      <c r="AG41" s="80"/>
    </row>
    <row r="42" spans="1:33" s="81" customFormat="1" ht="15.75" x14ac:dyDescent="0.2">
      <c r="A42" s="80"/>
      <c r="B42" s="150"/>
      <c r="C42" s="3"/>
      <c r="D42" s="152"/>
      <c r="E42" s="136" t="str">
        <f>IF(VLOOKUP(D41,$B$9:$Q$14,11,FALSE)="","",VLOOKUP(D41,$B$9:$Q$14,11,FALSE))</f>
        <v/>
      </c>
      <c r="F42" s="136"/>
      <c r="G42" s="136"/>
      <c r="H42" s="136"/>
      <c r="I42" s="137"/>
      <c r="J42" s="70" t="str">
        <f>IF(OR(K42="",L42=""),"",IF(K42&gt;L42,"V",IF(K42=L42,"","P")))</f>
        <v>P</v>
      </c>
      <c r="K42" s="71">
        <v>20</v>
      </c>
      <c r="L42" s="71">
        <v>22</v>
      </c>
      <c r="M42" s="70" t="str">
        <f>IF(OR(K42="",L42=""),"",IF(L42&gt;K42,"V",IF(K42=L42,"","P")))</f>
        <v>V</v>
      </c>
      <c r="N42" s="148"/>
      <c r="O42" s="136" t="str">
        <f>IF(VLOOKUP(N41,$B$9:$Q$14,11,FALSE)="","",VLOOKUP(N41,$B$9:$Q$14,11,FALSE))</f>
        <v/>
      </c>
      <c r="P42" s="136"/>
      <c r="Q42" s="136"/>
      <c r="R42" s="136"/>
      <c r="S42" s="137"/>
      <c r="U42" s="135"/>
      <c r="V42" s="135"/>
      <c r="AG42" s="80"/>
    </row>
    <row r="43" spans="1:33" s="81" customFormat="1" ht="15.75" x14ac:dyDescent="0.2">
      <c r="A43" s="80"/>
      <c r="B43" s="150"/>
      <c r="C43" s="3"/>
      <c r="D43" s="153"/>
      <c r="E43" s="138" t="str">
        <f>IF(VLOOKUP(D41,$B$9:$D$14,3,FALSE)="","",VLOOKUP((VLOOKUP(D41,$B$9:$D$14,3,FALSE)),[1]Lég!$H$3:$J$30,3,FALSE))</f>
        <v>MT NOTRE-DAME</v>
      </c>
      <c r="F43" s="139"/>
      <c r="G43" s="139"/>
      <c r="H43" s="139"/>
      <c r="I43" s="140"/>
      <c r="J43" s="70" t="str">
        <f>IF(OR(K43="",L43=""),"",IF(K43&gt;L43,"VS","PS"))</f>
        <v>VS</v>
      </c>
      <c r="K43" s="71">
        <v>11</v>
      </c>
      <c r="L43" s="71">
        <v>9</v>
      </c>
      <c r="M43" s="70" t="str">
        <f>IF(OR(K43="",L43=""),"",IF(L43&gt;K43,"VS","PS"))</f>
        <v>PS</v>
      </c>
      <c r="N43" s="149"/>
      <c r="O43" s="138" t="str">
        <f>IF(VLOOKUP(N41,$B$9:$D$14,3,FALSE)="","",VLOOKUP((VLOOKUP(N41,$B$9:$D$14,3,FALSE)),[1]Lég!$H$3:$J$30,3,FALSE))</f>
        <v>MITCHELL</v>
      </c>
      <c r="P43" s="139"/>
      <c r="Q43" s="139"/>
      <c r="R43" s="139"/>
      <c r="S43" s="140"/>
      <c r="U43" s="135"/>
      <c r="V43" s="135"/>
      <c r="AG43" s="80"/>
    </row>
    <row r="44" spans="1:33" s="81" customFormat="1" ht="5.25" customHeight="1" x14ac:dyDescent="0.2">
      <c r="A44" s="80"/>
      <c r="E44" s="85"/>
      <c r="F44" s="85"/>
      <c r="G44" s="85"/>
      <c r="H44" s="85"/>
      <c r="I44" s="85"/>
      <c r="J44" s="84"/>
      <c r="K44" s="85"/>
      <c r="L44" s="85"/>
      <c r="M44" s="84"/>
      <c r="N44" s="85"/>
      <c r="O44" s="85"/>
      <c r="P44" s="85"/>
      <c r="Q44" s="85"/>
      <c r="R44" s="85"/>
      <c r="S44" s="85"/>
      <c r="AG44" s="80"/>
    </row>
    <row r="45" spans="1:33" s="81" customFormat="1" ht="15.75" x14ac:dyDescent="0.2">
      <c r="A45" s="80"/>
      <c r="B45" s="150"/>
      <c r="C45" s="3"/>
      <c r="D45" s="151">
        <v>2</v>
      </c>
      <c r="E45" s="136" t="str">
        <f>VLOOKUP(D45,$B$9:$J$14,4,FALSE)</f>
        <v>Élyane Lachance</v>
      </c>
      <c r="F45" s="136"/>
      <c r="G45" s="136"/>
      <c r="H45" s="136"/>
      <c r="I45" s="137"/>
      <c r="J45" s="70" t="str">
        <f>IF(OR(K45="",L45=""),"",IF(K45&gt;L45,"V",IF(K45=L45,"","P")))</f>
        <v>V</v>
      </c>
      <c r="K45" s="71">
        <v>21</v>
      </c>
      <c r="L45" s="71">
        <v>10</v>
      </c>
      <c r="M45" s="70" t="str">
        <f>IF(OR(K45="",L45=""),"",IF(L45&gt;K45,"V",IF(K45=L45,"","P")))</f>
        <v>P</v>
      </c>
      <c r="N45" s="147">
        <v>3</v>
      </c>
      <c r="O45" s="136" t="str">
        <f>VLOOKUP(N45,$B$9:$J$14,4,FALSE)</f>
        <v>Aimée Roy</v>
      </c>
      <c r="P45" s="136"/>
      <c r="Q45" s="136"/>
      <c r="R45" s="136"/>
      <c r="S45" s="137"/>
      <c r="U45" s="135">
        <f>IF(OR(K45="",L45=""),"",(COUNTIF(J45:J47,"V")*3)+(COUNTIF(J45:J47,"P")*1)+(COUNTIF(J45:J47,"VS")*1))</f>
        <v>6</v>
      </c>
      <c r="V45" s="135">
        <f>IF(OR(K45="",L45=""),"",(COUNTIF(M45:M47,"V")*3)+(COUNTIF(M45:M47,"P")*1)+(COUNTIF(M45:M47,"VS")*1))</f>
        <v>2</v>
      </c>
      <c r="AG45" s="80"/>
    </row>
    <row r="46" spans="1:33" s="81" customFormat="1" ht="15.75" x14ac:dyDescent="0.2">
      <c r="A46" s="80"/>
      <c r="B46" s="150"/>
      <c r="C46" s="3"/>
      <c r="D46" s="152"/>
      <c r="E46" s="136" t="str">
        <f>IF(VLOOKUP(D45,$B$9:$Q$14,11,FALSE)="","",VLOOKUP(D45,$B$9:$Q$14,11,FALSE))</f>
        <v/>
      </c>
      <c r="F46" s="136"/>
      <c r="G46" s="136"/>
      <c r="H46" s="136"/>
      <c r="I46" s="137"/>
      <c r="J46" s="70" t="str">
        <f>IF(OR(K46="",L46=""),"",IF(K46&gt;L46,"V",IF(K46=L46,"","P")))</f>
        <v>V</v>
      </c>
      <c r="K46" s="71">
        <v>21</v>
      </c>
      <c r="L46" s="71">
        <v>8</v>
      </c>
      <c r="M46" s="70" t="str">
        <f>IF(OR(K46="",L46=""),"",IF(L46&gt;K46,"V",IF(K46=L46,"","P")))</f>
        <v>P</v>
      </c>
      <c r="N46" s="148"/>
      <c r="O46" s="136" t="str">
        <f>IF(VLOOKUP(N45,$B$9:$Q$14,11,FALSE)="","",VLOOKUP(N45,$B$9:$Q$14,11,FALSE))</f>
        <v/>
      </c>
      <c r="P46" s="136"/>
      <c r="Q46" s="136"/>
      <c r="R46" s="136"/>
      <c r="S46" s="137"/>
      <c r="U46" s="135"/>
      <c r="V46" s="135"/>
      <c r="AG46" s="80"/>
    </row>
    <row r="47" spans="1:33" s="81" customFormat="1" ht="15.75" x14ac:dyDescent="0.2">
      <c r="A47" s="80"/>
      <c r="B47" s="150"/>
      <c r="C47" s="3"/>
      <c r="D47" s="153"/>
      <c r="E47" s="138" t="str">
        <f>IF(VLOOKUP(D45,$B$9:$D$14,3,FALSE)="","",VLOOKUP((VLOOKUP(D45,$B$9:$D$14,3,FALSE)),[1]Lég!$H$3:$J$30,3,FALSE))</f>
        <v>SÉM. SHERBROOKE</v>
      </c>
      <c r="F47" s="139"/>
      <c r="G47" s="139"/>
      <c r="H47" s="139"/>
      <c r="I47" s="140"/>
      <c r="J47" s="70" t="str">
        <f>IF(OR(K47="",L47=""),"",IF(K47&gt;L47,"VS","PS"))</f>
        <v/>
      </c>
      <c r="K47" s="71"/>
      <c r="L47" s="71"/>
      <c r="M47" s="70" t="str">
        <f>IF(OR(K47="",L47=""),"",IF(L47&gt;K47,"VS","PS"))</f>
        <v/>
      </c>
      <c r="N47" s="149"/>
      <c r="O47" s="138" t="str">
        <f>IF(VLOOKUP(N45,$B$9:$D$14,3,FALSE)="","",VLOOKUP((VLOOKUP(N45,$B$9:$D$14,3,FALSE)),[1]Lég!$H$3:$J$30,3,FALSE))</f>
        <v>MITCHELL</v>
      </c>
      <c r="P47" s="139"/>
      <c r="Q47" s="139"/>
      <c r="R47" s="139"/>
      <c r="S47" s="140"/>
      <c r="U47" s="135"/>
      <c r="V47" s="135"/>
      <c r="AG47" s="80"/>
    </row>
    <row r="48" spans="1:33" s="81" customFormat="1" ht="6" customHeight="1" x14ac:dyDescent="0.2">
      <c r="A48" s="80"/>
      <c r="D48" s="82"/>
      <c r="E48" s="83"/>
      <c r="F48" s="83"/>
      <c r="G48" s="83"/>
      <c r="H48" s="83"/>
      <c r="I48" s="83"/>
      <c r="J48" s="84"/>
      <c r="K48" s="83"/>
      <c r="L48" s="83"/>
      <c r="M48" s="84"/>
      <c r="N48" s="83"/>
      <c r="O48" s="83"/>
      <c r="P48" s="83"/>
      <c r="Q48" s="83"/>
      <c r="R48" s="83"/>
      <c r="S48" s="83"/>
      <c r="AG48" s="80"/>
    </row>
    <row r="49" spans="1:33" s="81" customFormat="1" ht="15.75" x14ac:dyDescent="0.2">
      <c r="A49" s="80"/>
      <c r="B49" s="150"/>
      <c r="C49" s="3"/>
      <c r="D49" s="151">
        <v>1</v>
      </c>
      <c r="E49" s="136" t="str">
        <f>VLOOKUP(D49,$B$9:$J$14,4,FALSE)</f>
        <v>Mathilde Levasseur</v>
      </c>
      <c r="F49" s="136"/>
      <c r="G49" s="136"/>
      <c r="H49" s="136"/>
      <c r="I49" s="137"/>
      <c r="J49" s="70" t="str">
        <f>IF(OR(K49="",L49=""),"",IF(K49&gt;L49,"V",IF(K49=L49,"","P")))</f>
        <v>V</v>
      </c>
      <c r="K49" s="71">
        <v>21</v>
      </c>
      <c r="L49" s="71">
        <v>18</v>
      </c>
      <c r="M49" s="70" t="str">
        <f>IF(OR(K49="",L49=""),"",IF(L49&gt;K49,"V",IF(K49=L49,"","P")))</f>
        <v>P</v>
      </c>
      <c r="N49" s="147">
        <v>5</v>
      </c>
      <c r="O49" s="136" t="str">
        <f>VLOOKUP(N49,$B$9:$J$14,4,FALSE)</f>
        <v>Coralie Tapin-Barrette</v>
      </c>
      <c r="P49" s="136"/>
      <c r="Q49" s="136"/>
      <c r="R49" s="136"/>
      <c r="S49" s="137"/>
      <c r="U49" s="135">
        <f>IF(OR(K49="",L49=""),"",(COUNTIF(J49:J51,"V")*3)+(COUNTIF(J49:J51,"P")*1)+(COUNTIF(J49:J51,"VS")*1))</f>
        <v>6</v>
      </c>
      <c r="V49" s="135">
        <f>IF(OR(K49="",L49=""),"",(COUNTIF(M49:M51,"V")*3)+(COUNTIF(M49:M51,"P")*1)+(COUNTIF(M49:M51,"VS")*1))</f>
        <v>2</v>
      </c>
      <c r="AG49" s="80"/>
    </row>
    <row r="50" spans="1:33" s="81" customFormat="1" ht="15.75" x14ac:dyDescent="0.2">
      <c r="A50" s="80"/>
      <c r="B50" s="150"/>
      <c r="C50" s="3"/>
      <c r="D50" s="152"/>
      <c r="E50" s="136" t="str">
        <f>IF(VLOOKUP(D49,$B$9:$Q$14,11,FALSE)="","",VLOOKUP(D49,$B$9:$Q$14,11,FALSE))</f>
        <v/>
      </c>
      <c r="F50" s="136"/>
      <c r="G50" s="136"/>
      <c r="H50" s="136"/>
      <c r="I50" s="137"/>
      <c r="J50" s="70" t="str">
        <f>IF(OR(K50="",L50=""),"",IF(K50&gt;L50,"V",IF(K50=L50,"","P")))</f>
        <v>V</v>
      </c>
      <c r="K50" s="71">
        <v>21</v>
      </c>
      <c r="L50" s="71">
        <v>13</v>
      </c>
      <c r="M50" s="70" t="str">
        <f>IF(OR(K50="",L50=""),"",IF(L50&gt;K50,"V",IF(K50=L50,"","P")))</f>
        <v>P</v>
      </c>
      <c r="N50" s="148"/>
      <c r="O50" s="136" t="str">
        <f>IF(VLOOKUP(N49,$B$9:$Q$14,11,FALSE)="","",VLOOKUP(N49,$B$9:$Q$14,11,FALSE))</f>
        <v/>
      </c>
      <c r="P50" s="136"/>
      <c r="Q50" s="136"/>
      <c r="R50" s="136"/>
      <c r="S50" s="137"/>
      <c r="U50" s="135"/>
      <c r="V50" s="135"/>
      <c r="AG50" s="80"/>
    </row>
    <row r="51" spans="1:33" s="81" customFormat="1" ht="15.75" x14ac:dyDescent="0.2">
      <c r="A51" s="80"/>
      <c r="B51" s="150"/>
      <c r="C51" s="3"/>
      <c r="D51" s="153"/>
      <c r="E51" s="138" t="str">
        <f>IF(VLOOKUP(D49,$B$9:$D$14,3,FALSE)="","",VLOOKUP((VLOOKUP(D49,$B$9:$D$14,3,FALSE)),[1]Lég!$H$3:$J$30,3,FALSE))</f>
        <v>MT NOTRE-DAME</v>
      </c>
      <c r="F51" s="139"/>
      <c r="G51" s="139"/>
      <c r="H51" s="139"/>
      <c r="I51" s="140"/>
      <c r="J51" s="70" t="str">
        <f>IF(OR(K51="",L51=""),"",IF(K51&gt;L51,"VS","PS"))</f>
        <v/>
      </c>
      <c r="K51" s="71"/>
      <c r="L51" s="71"/>
      <c r="M51" s="70" t="str">
        <f>IF(OR(K51="",L51=""),"",IF(L51&gt;K51,"VS","PS"))</f>
        <v/>
      </c>
      <c r="N51" s="149"/>
      <c r="O51" s="138" t="str">
        <f>IF(VLOOKUP(N49,$B$9:$D$14,3,FALSE)="","",VLOOKUP((VLOOKUP(N49,$B$9:$D$14,3,FALSE)),[1]Lég!$H$3:$J$30,3,FALSE))</f>
        <v>LA MONTÉE</v>
      </c>
      <c r="P51" s="139"/>
      <c r="Q51" s="139"/>
      <c r="R51" s="139"/>
      <c r="S51" s="140"/>
      <c r="U51" s="135"/>
      <c r="V51" s="135"/>
      <c r="AG51" s="80"/>
    </row>
    <row r="52" spans="1:33" s="81" customFormat="1" ht="6" customHeight="1" x14ac:dyDescent="0.2">
      <c r="A52" s="80"/>
      <c r="E52" s="85"/>
      <c r="F52" s="85"/>
      <c r="G52" s="85"/>
      <c r="H52" s="85"/>
      <c r="I52" s="85"/>
      <c r="J52" s="84"/>
      <c r="K52" s="85"/>
      <c r="L52" s="85"/>
      <c r="M52" s="84"/>
      <c r="N52" s="85"/>
      <c r="O52" s="85"/>
      <c r="P52" s="85"/>
      <c r="Q52" s="85"/>
      <c r="R52" s="85"/>
      <c r="S52" s="85"/>
      <c r="AG52" s="80"/>
    </row>
    <row r="53" spans="1:33" s="81" customFormat="1" ht="15.75" x14ac:dyDescent="0.2">
      <c r="A53" s="80"/>
      <c r="B53" s="150"/>
      <c r="C53" s="3"/>
      <c r="D53" s="151">
        <v>3</v>
      </c>
      <c r="E53" s="136" t="str">
        <f>VLOOKUP(D53,$B$9:$J$14,4,FALSE)</f>
        <v>Aimée Roy</v>
      </c>
      <c r="F53" s="136"/>
      <c r="G53" s="136"/>
      <c r="H53" s="136"/>
      <c r="I53" s="137"/>
      <c r="J53" s="70" t="str">
        <f>IF(OR(K53="",L53=""),"",IF(K53&gt;L53,"V",IF(K53=L53,"","P")))</f>
        <v>V</v>
      </c>
      <c r="K53" s="71">
        <v>21</v>
      </c>
      <c r="L53" s="71">
        <v>17</v>
      </c>
      <c r="M53" s="70" t="str">
        <f>IF(OR(K53="",L53=""),"",IF(L53&gt;K53,"V",IF(K53=L53,"","P")))</f>
        <v>P</v>
      </c>
      <c r="N53" s="147">
        <v>6</v>
      </c>
      <c r="O53" s="136" t="str">
        <f>VLOOKUP(N53,$B$9:$J$14,4,FALSE)</f>
        <v>Mariane Carrao Dawn</v>
      </c>
      <c r="P53" s="136"/>
      <c r="Q53" s="136"/>
      <c r="R53" s="136"/>
      <c r="S53" s="137"/>
      <c r="U53" s="135">
        <f>IF(OR(K53="",L53=""),"",(COUNTIF(J53:J55,"V")*3)+(COUNTIF(J53:J55,"P")*1)+(COUNTIF(J53:J55,"VS")*1))</f>
        <v>5</v>
      </c>
      <c r="V53" s="135">
        <f>IF(OR(K53="",L53=""),"",(COUNTIF(M53:M55,"V")*3)+(COUNTIF(M53:M55,"P")*1)+(COUNTIF(M53:M55,"VS")*1))</f>
        <v>4</v>
      </c>
      <c r="AG53" s="80"/>
    </row>
    <row r="54" spans="1:33" s="81" customFormat="1" ht="15.75" x14ac:dyDescent="0.2">
      <c r="A54" s="80"/>
      <c r="B54" s="150"/>
      <c r="C54" s="3"/>
      <c r="D54" s="152"/>
      <c r="E54" s="136" t="str">
        <f>IF(VLOOKUP(D53,$B$9:$Q$14,11,FALSE)="","",VLOOKUP(D53,$B$9:$Q$14,11,FALSE))</f>
        <v/>
      </c>
      <c r="F54" s="136"/>
      <c r="G54" s="136"/>
      <c r="H54" s="136"/>
      <c r="I54" s="137"/>
      <c r="J54" s="70" t="str">
        <f>IF(OR(K54="",L54=""),"",IF(K54&gt;L54,"V",IF(K54=L54,"","P")))</f>
        <v>P</v>
      </c>
      <c r="K54" s="71">
        <v>19</v>
      </c>
      <c r="L54" s="71">
        <v>21</v>
      </c>
      <c r="M54" s="70" t="str">
        <f>IF(OR(K54="",L54=""),"",IF(L54&gt;K54,"V",IF(K54=L54,"","P")))</f>
        <v>V</v>
      </c>
      <c r="N54" s="148"/>
      <c r="O54" s="136" t="str">
        <f>IF(VLOOKUP(N53,$B$9:$Q$14,11,FALSE)="","",VLOOKUP(N53,$B$9:$Q$14,11,FALSE))</f>
        <v/>
      </c>
      <c r="P54" s="136"/>
      <c r="Q54" s="136"/>
      <c r="R54" s="136"/>
      <c r="S54" s="137"/>
      <c r="U54" s="135"/>
      <c r="V54" s="135"/>
      <c r="AG54" s="80"/>
    </row>
    <row r="55" spans="1:33" s="81" customFormat="1" ht="15.75" x14ac:dyDescent="0.2">
      <c r="A55" s="80"/>
      <c r="B55" s="150"/>
      <c r="C55" s="3"/>
      <c r="D55" s="153"/>
      <c r="E55" s="138" t="str">
        <f>IF(VLOOKUP(D53,$B$9:$D$14,3,FALSE)="","",VLOOKUP((VLOOKUP(D53,$B$9:$D$14,3,FALSE)),[1]Lég!$H$3:$J$30,3,FALSE))</f>
        <v>MITCHELL</v>
      </c>
      <c r="F55" s="139"/>
      <c r="G55" s="139"/>
      <c r="H55" s="139"/>
      <c r="I55" s="140"/>
      <c r="J55" s="70" t="str">
        <f>IF(OR(K55="",L55=""),"",IF(K55&gt;L55,"VS","PS"))</f>
        <v>VS</v>
      </c>
      <c r="K55" s="71">
        <v>11</v>
      </c>
      <c r="L55" s="71">
        <v>5</v>
      </c>
      <c r="M55" s="70" t="str">
        <f>IF(OR(K55="",L55=""),"",IF(L55&gt;K55,"VS","PS"))</f>
        <v>PS</v>
      </c>
      <c r="N55" s="149"/>
      <c r="O55" s="138" t="str">
        <f>IF(VLOOKUP(N53,$B$9:$D$14,3,FALSE)="","",VLOOKUP((VLOOKUP(N53,$B$9:$D$14,3,FALSE)),[1]Lég!$H$3:$J$30,3,FALSE))</f>
        <v>MITCHELL</v>
      </c>
      <c r="P55" s="139"/>
      <c r="Q55" s="139"/>
      <c r="R55" s="139"/>
      <c r="S55" s="140"/>
      <c r="U55" s="135"/>
      <c r="V55" s="135"/>
      <c r="AG55" s="80"/>
    </row>
    <row r="56" spans="1:33" s="81" customFormat="1" ht="6" customHeight="1" x14ac:dyDescent="0.2">
      <c r="A56" s="80"/>
      <c r="D56" s="82"/>
      <c r="E56" s="83"/>
      <c r="F56" s="83"/>
      <c r="G56" s="83"/>
      <c r="H56" s="83"/>
      <c r="I56" s="83"/>
      <c r="J56" s="84"/>
      <c r="K56" s="83"/>
      <c r="L56" s="83"/>
      <c r="M56" s="84"/>
      <c r="N56" s="83"/>
      <c r="O56" s="83"/>
      <c r="P56" s="83"/>
      <c r="Q56" s="83"/>
      <c r="R56" s="83"/>
      <c r="S56" s="83"/>
      <c r="AG56" s="80"/>
    </row>
    <row r="57" spans="1:33" s="81" customFormat="1" ht="15.75" x14ac:dyDescent="0.2">
      <c r="A57" s="80"/>
      <c r="B57" s="150"/>
      <c r="C57" s="3"/>
      <c r="D57" s="151">
        <v>4</v>
      </c>
      <c r="E57" s="136" t="str">
        <f>VLOOKUP(D57,$B$9:$J$14,4,FALSE)</f>
        <v>Arianne Jean</v>
      </c>
      <c r="F57" s="136"/>
      <c r="G57" s="136"/>
      <c r="H57" s="136"/>
      <c r="I57" s="137"/>
      <c r="J57" s="70" t="str">
        <f>IF(OR(K57="",L57=""),"",IF(K57&gt;L57,"V",IF(K57=L57,"","P")))</f>
        <v>V</v>
      </c>
      <c r="K57" s="71">
        <v>21</v>
      </c>
      <c r="L57" s="71">
        <v>15</v>
      </c>
      <c r="M57" s="70" t="str">
        <f>IF(OR(K57="",L57=""),"",IF(L57&gt;K57,"V",IF(K57=L57,"","P")))</f>
        <v>P</v>
      </c>
      <c r="N57" s="147">
        <v>5</v>
      </c>
      <c r="O57" s="136" t="str">
        <f>VLOOKUP(N57,$B$9:$J$14,4,FALSE)</f>
        <v>Coralie Tapin-Barrette</v>
      </c>
      <c r="P57" s="136"/>
      <c r="Q57" s="136"/>
      <c r="R57" s="136"/>
      <c r="S57" s="137"/>
      <c r="U57" s="135">
        <f>IF(OR(K57="",L57=""),"",(COUNTIF(J57:J59,"V")*3)+(COUNTIF(J57:J59,"P")*1)+(COUNTIF(J57:J59,"VS")*1))</f>
        <v>6</v>
      </c>
      <c r="V57" s="135">
        <f>IF(OR(K57="",L57=""),"",(COUNTIF(M57:M59,"V")*3)+(COUNTIF(M57:M59,"P")*1)+(COUNTIF(M57:M59,"VS")*1))</f>
        <v>2</v>
      </c>
      <c r="AG57" s="80"/>
    </row>
    <row r="58" spans="1:33" s="81" customFormat="1" ht="15.75" x14ac:dyDescent="0.2">
      <c r="A58" s="80"/>
      <c r="B58" s="150"/>
      <c r="C58" s="3"/>
      <c r="D58" s="152"/>
      <c r="E58" s="136" t="str">
        <f>IF(VLOOKUP(D57,$B$9:$Q$14,11,FALSE)="","",VLOOKUP(D57,$B$9:$Q$14,11,FALSE))</f>
        <v/>
      </c>
      <c r="F58" s="136"/>
      <c r="G58" s="136"/>
      <c r="H58" s="136"/>
      <c r="I58" s="137"/>
      <c r="J58" s="70" t="str">
        <f>IF(OR(K58="",L58=""),"",IF(K58&gt;L58,"V",IF(K58=L58,"","P")))</f>
        <v>V</v>
      </c>
      <c r="K58" s="71">
        <v>21</v>
      </c>
      <c r="L58" s="71">
        <v>16</v>
      </c>
      <c r="M58" s="70" t="str">
        <f>IF(OR(K58="",L58=""),"",IF(L58&gt;K58,"V",IF(K58=L58,"","P")))</f>
        <v>P</v>
      </c>
      <c r="N58" s="148"/>
      <c r="O58" s="136" t="str">
        <f>IF(VLOOKUP(N57,$B$9:$Q$14,11,FALSE)="","",VLOOKUP(N57,$B$9:$Q$14,11,FALSE))</f>
        <v/>
      </c>
      <c r="P58" s="136"/>
      <c r="Q58" s="136"/>
      <c r="R58" s="136"/>
      <c r="S58" s="137"/>
      <c r="U58" s="135"/>
      <c r="V58" s="135"/>
      <c r="AG58" s="80"/>
    </row>
    <row r="59" spans="1:33" s="81" customFormat="1" ht="15.75" x14ac:dyDescent="0.2">
      <c r="A59" s="80"/>
      <c r="B59" s="150"/>
      <c r="C59" s="3"/>
      <c r="D59" s="153"/>
      <c r="E59" s="138" t="str">
        <f>IF(VLOOKUP(D57,$B$9:$D$14,3,FALSE)="","",VLOOKUP((VLOOKUP(D57,$B$9:$D$14,3,FALSE)),[1]Lég!$H$3:$J$30,3,FALSE))</f>
        <v>MT NOTRE-DAME</v>
      </c>
      <c r="F59" s="139"/>
      <c r="G59" s="139"/>
      <c r="H59" s="139"/>
      <c r="I59" s="140"/>
      <c r="J59" s="70" t="str">
        <f>IF(OR(K59="",L59=""),"",IF(K59&gt;L59,"VS","PS"))</f>
        <v/>
      </c>
      <c r="K59" s="71"/>
      <c r="L59" s="71"/>
      <c r="M59" s="70" t="str">
        <f>IF(OR(K59="",L59=""),"",IF(L59&gt;K59,"VS","PS"))</f>
        <v/>
      </c>
      <c r="N59" s="149"/>
      <c r="O59" s="138" t="str">
        <f>IF(VLOOKUP(N57,$B$9:$D$14,3,FALSE)="","",VLOOKUP((VLOOKUP(N57,$B$9:$D$14,3,FALSE)),[1]Lég!$H$3:$J$30,3,FALSE))</f>
        <v>LA MONTÉE</v>
      </c>
      <c r="P59" s="139"/>
      <c r="Q59" s="139"/>
      <c r="R59" s="139"/>
      <c r="S59" s="140"/>
      <c r="U59" s="135"/>
      <c r="V59" s="135"/>
      <c r="AG59" s="80"/>
    </row>
    <row r="60" spans="1:33" s="81" customFormat="1" ht="6" customHeight="1" x14ac:dyDescent="0.2">
      <c r="A60" s="80"/>
      <c r="E60" s="85"/>
      <c r="F60" s="85"/>
      <c r="G60" s="85"/>
      <c r="H60" s="85"/>
      <c r="I60" s="85"/>
      <c r="J60" s="84"/>
      <c r="K60" s="85"/>
      <c r="L60" s="85"/>
      <c r="M60" s="84"/>
      <c r="N60" s="85"/>
      <c r="O60" s="85"/>
      <c r="P60" s="85"/>
      <c r="Q60" s="85"/>
      <c r="R60" s="85"/>
      <c r="S60" s="85"/>
      <c r="AG60" s="80"/>
    </row>
    <row r="61" spans="1:33" s="81" customFormat="1" ht="15.75" x14ac:dyDescent="0.2">
      <c r="A61" s="80"/>
      <c r="B61" s="150"/>
      <c r="C61" s="3"/>
      <c r="D61" s="151">
        <v>1</v>
      </c>
      <c r="E61" s="136" t="str">
        <f>VLOOKUP(D61,$B$9:$J$14,4,FALSE)</f>
        <v>Mathilde Levasseur</v>
      </c>
      <c r="F61" s="136"/>
      <c r="G61" s="136"/>
      <c r="H61" s="136"/>
      <c r="I61" s="137"/>
      <c r="J61" s="70" t="str">
        <f>IF(OR(K61="",L61=""),"",IF(K61&gt;L61,"V",IF(K61=L61,"","P")))</f>
        <v>P</v>
      </c>
      <c r="K61" s="71">
        <v>7</v>
      </c>
      <c r="L61" s="71">
        <v>21</v>
      </c>
      <c r="M61" s="70" t="str">
        <f>IF(OR(K61="",L61=""),"",IF(L61&gt;K61,"V",IF(K61=L61,"","P")))</f>
        <v>V</v>
      </c>
      <c r="N61" s="147">
        <v>2</v>
      </c>
      <c r="O61" s="136" t="str">
        <f>VLOOKUP(N61,$B$9:$J$14,4,FALSE)</f>
        <v>Élyane Lachance</v>
      </c>
      <c r="P61" s="136"/>
      <c r="Q61" s="136"/>
      <c r="R61" s="136"/>
      <c r="S61" s="137"/>
      <c r="U61" s="135">
        <f>IF(OR(K61="",L61=""),"",(COUNTIF(J61:J63,"V")*3)+(COUNTIF(J61:J63,"P")*1)+(COUNTIF(J61:J63,"VS")*1))</f>
        <v>2</v>
      </c>
      <c r="V61" s="135">
        <f>IF(OR(K61="",L61=""),"",(COUNTIF(M61:M63,"V")*3)+(COUNTIF(M61:M63,"P")*1)+(COUNTIF(M61:M63,"VS")*1))</f>
        <v>6</v>
      </c>
      <c r="AG61" s="80"/>
    </row>
    <row r="62" spans="1:33" s="81" customFormat="1" ht="15.75" x14ac:dyDescent="0.2">
      <c r="A62" s="80"/>
      <c r="B62" s="150"/>
      <c r="C62" s="3"/>
      <c r="D62" s="152"/>
      <c r="E62" s="136" t="str">
        <f>IF(VLOOKUP(D61,$B$9:$Q$14,11,FALSE)="","",VLOOKUP(D61,$B$9:$Q$14,11,FALSE))</f>
        <v/>
      </c>
      <c r="F62" s="136"/>
      <c r="G62" s="136"/>
      <c r="H62" s="136"/>
      <c r="I62" s="137"/>
      <c r="J62" s="70" t="str">
        <f>IF(OR(K62="",L62=""),"",IF(K62&gt;L62,"V",IF(K62=L62,"","P")))</f>
        <v>P</v>
      </c>
      <c r="K62" s="71">
        <v>7</v>
      </c>
      <c r="L62" s="71">
        <v>21</v>
      </c>
      <c r="M62" s="70" t="str">
        <f>IF(OR(K62="",L62=""),"",IF(L62&gt;K62,"V",IF(K62=L62,"","P")))</f>
        <v>V</v>
      </c>
      <c r="N62" s="148"/>
      <c r="O62" s="136" t="str">
        <f>IF(VLOOKUP(N61,$B$9:$Q$14,11,FALSE)="","",VLOOKUP(N61,$B$9:$Q$14,11,FALSE))</f>
        <v/>
      </c>
      <c r="P62" s="136"/>
      <c r="Q62" s="136"/>
      <c r="R62" s="136"/>
      <c r="S62" s="137"/>
      <c r="U62" s="135"/>
      <c r="V62" s="135"/>
      <c r="AG62" s="80"/>
    </row>
    <row r="63" spans="1:33" s="81" customFormat="1" ht="15.75" x14ac:dyDescent="0.2">
      <c r="A63" s="80"/>
      <c r="B63" s="150"/>
      <c r="C63" s="3"/>
      <c r="D63" s="153"/>
      <c r="E63" s="138" t="str">
        <f>IF(VLOOKUP(D61,$B$9:$D$14,3,FALSE)="","",VLOOKUP((VLOOKUP(D61,$B$9:$D$14,3,FALSE)),[1]Lég!$H$3:$J$30,3,FALSE))</f>
        <v>MT NOTRE-DAME</v>
      </c>
      <c r="F63" s="139"/>
      <c r="G63" s="139"/>
      <c r="H63" s="139"/>
      <c r="I63" s="140"/>
      <c r="J63" s="70" t="str">
        <f>IF(OR(K63="",L63=""),"",IF(K63&gt;L63,"VS","PS"))</f>
        <v/>
      </c>
      <c r="K63" s="71"/>
      <c r="L63" s="71"/>
      <c r="M63" s="70" t="str">
        <f>IF(OR(K63="",L63=""),"",IF(L63&gt;K63,"VS","PS"))</f>
        <v/>
      </c>
      <c r="N63" s="149"/>
      <c r="O63" s="138" t="str">
        <f>IF(VLOOKUP(N61,$B$9:$D$14,3,FALSE)="","",VLOOKUP((VLOOKUP(N61,$B$9:$D$14,3,FALSE)),[1]Lég!$H$3:$J$30,3,FALSE))</f>
        <v>SÉM. SHERBROOKE</v>
      </c>
      <c r="P63" s="139"/>
      <c r="Q63" s="139"/>
      <c r="R63" s="139"/>
      <c r="S63" s="140"/>
      <c r="U63" s="135"/>
      <c r="V63" s="135"/>
      <c r="AG63" s="80"/>
    </row>
    <row r="64" spans="1:33" s="81" customFormat="1" ht="11.25" x14ac:dyDescent="0.2">
      <c r="A64" s="80"/>
      <c r="AG64" s="80"/>
    </row>
    <row r="65" spans="1:33" s="81" customFormat="1" ht="11.25" x14ac:dyDescent="0.2">
      <c r="A65" s="80"/>
      <c r="AG65" s="80"/>
    </row>
    <row r="66" spans="1:33" s="81" customFormat="1" ht="11.25" x14ac:dyDescent="0.2">
      <c r="A66" s="80"/>
      <c r="AG66" s="80"/>
    </row>
    <row r="67" spans="1:33" s="81" customFormat="1" ht="11.25" x14ac:dyDescent="0.2">
      <c r="A67" s="80"/>
      <c r="AG67" s="80"/>
    </row>
    <row r="68" spans="1:33" s="81" customFormat="1" ht="11.25" x14ac:dyDescent="0.2">
      <c r="A68" s="80"/>
      <c r="AG68" s="80"/>
    </row>
    <row r="69" spans="1:33" s="81" customFormat="1" ht="11.25" x14ac:dyDescent="0.2">
      <c r="A69" s="80"/>
      <c r="AG69" s="80"/>
    </row>
    <row r="70" spans="1:33" s="81" customFormat="1" ht="11.25" x14ac:dyDescent="0.2">
      <c r="A70" s="80"/>
      <c r="AG70" s="80"/>
    </row>
    <row r="71" spans="1:33" s="81" customFormat="1" ht="11.25" x14ac:dyDescent="0.2">
      <c r="A71" s="80"/>
      <c r="AG71" s="80"/>
    </row>
    <row r="72" spans="1:33" s="81" customFormat="1" ht="11.25" x14ac:dyDescent="0.2">
      <c r="A72" s="80"/>
      <c r="AG72" s="80"/>
    </row>
    <row r="73" spans="1:33" s="81" customFormat="1" ht="11.25" x14ac:dyDescent="0.2">
      <c r="A73" s="80"/>
      <c r="AG73" s="80"/>
    </row>
    <row r="74" spans="1:33" s="81" customFormat="1" ht="11.25" x14ac:dyDescent="0.2">
      <c r="A74" s="80"/>
      <c r="AG74" s="80"/>
    </row>
    <row r="75" spans="1:33" s="81" customFormat="1" ht="11.25" x14ac:dyDescent="0.2">
      <c r="A75" s="80"/>
      <c r="AG75" s="80"/>
    </row>
    <row r="76" spans="1:33" s="81" customFormat="1" ht="11.25" x14ac:dyDescent="0.2">
      <c r="A76" s="80"/>
      <c r="AG76" s="80"/>
    </row>
    <row r="77" spans="1:33" s="81" customFormat="1" ht="11.25" x14ac:dyDescent="0.2">
      <c r="A77" s="80"/>
      <c r="AG77" s="80"/>
    </row>
    <row r="78" spans="1:33" s="81" customFormat="1" ht="11.25" x14ac:dyDescent="0.2">
      <c r="A78" s="80"/>
      <c r="AG78" s="80"/>
    </row>
    <row r="79" spans="1:33" s="81" customFormat="1" ht="11.25" x14ac:dyDescent="0.2">
      <c r="A79" s="80"/>
      <c r="AG79" s="80"/>
    </row>
    <row r="80" spans="1:33" s="81" customFormat="1" ht="11.25" x14ac:dyDescent="0.2">
      <c r="A80" s="80"/>
      <c r="AG80" s="80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73" priority="34">
      <formula>B2=VLOOKUP("X4",$A$9:$L$15,5,FALSE)</formula>
    </cfRule>
    <cfRule type="expression" dxfId="72" priority="35">
      <formula>B2=VLOOKUP("X3",$A$9:$L$15,5,FALSE)</formula>
    </cfRule>
    <cfRule type="expression" dxfId="71" priority="36">
      <formula>B2=VLOOKUP("X1",$A$9:$E$15,5,FALSE)</formula>
    </cfRule>
    <cfRule type="expression" dxfId="70" priority="37">
      <formula>B2=VLOOKUP("X2",$A$9:$L$15,5,FALSE)</formula>
    </cfRule>
  </conditionalFormatting>
  <conditionalFormatting sqref="B5:F6">
    <cfRule type="expression" dxfId="69" priority="8">
      <formula>B5=VLOOKUP("X1",$A$9:$J$13,5,FALSE)</formula>
    </cfRule>
    <cfRule type="expression" dxfId="68" priority="9">
      <formula>B5=VLOOKUP("X2",$A$9:$J$13,5,FALSE)</formula>
    </cfRule>
    <cfRule type="expression" dxfId="67" priority="10">
      <formula>B5=VLOOKUP("X3",$A$9:$J$13,5,FALSE)</formula>
    </cfRule>
    <cfRule type="expression" dxfId="66" priority="11">
      <formula>B5=VLOOKUP("X4",$A$9:$J$13,5,FALSE)</formula>
    </cfRule>
  </conditionalFormatting>
  <conditionalFormatting sqref="B1:S1 C2:C3 J2:S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65" priority="33">
      <formula>B1=VLOOKUP("X1",$A$9:$J$15,5,FALSE)</formula>
    </cfRule>
  </conditionalFormatting>
  <conditionalFormatting sqref="D2:I3">
    <cfRule type="expression" dxfId="64" priority="12">
      <formula>D2=VLOOKUP("X5",$A$9:$J$13,5,FALSE)</formula>
    </cfRule>
    <cfRule type="expression" dxfId="63" priority="13">
      <formula>D2=VLOOKUP("X4",$A$9:$J$13,5,FALSE)</formula>
    </cfRule>
    <cfRule type="expression" dxfId="62" priority="14">
      <formula>D2=VLOOKUP("X3",$A$9:$J$13,5,FALSE)</formula>
    </cfRule>
    <cfRule type="expression" dxfId="61" priority="15">
      <formula>D2=VLOOKUP("X2",$A$9:$J$13,5,FALSE)</formula>
    </cfRule>
    <cfRule type="expression" dxfId="60" priority="16">
      <formula>D2=VLOOKUP("X1",$A$9:$J$12,5,FALSE)</formula>
    </cfRule>
  </conditionalFormatting>
  <conditionalFormatting sqref="D9:J11">
    <cfRule type="expression" dxfId="59" priority="1">
      <formula>D9=VLOOKUP("X5",$A$9:$J$13,5,FALSE)</formula>
    </cfRule>
    <cfRule type="expression" dxfId="58" priority="2">
      <formula>D9=VLOOKUP("X4",$A$9:$J$13,5,FALSE)</formula>
    </cfRule>
    <cfRule type="expression" dxfId="57" priority="3">
      <formula>D9=VLOOKUP("X3",$A$9:$J$13,5,FALSE)</formula>
    </cfRule>
    <cfRule type="expression" dxfId="56" priority="4">
      <formula>D9=VLOOKUP("X2",$A$9:$J$13,5,FALSE)</formula>
    </cfRule>
    <cfRule type="expression" dxfId="55" priority="5">
      <formula>D9=VLOOKUP("X1",$A$9:$J$12,5,FALSE)</formula>
    </cfRule>
  </conditionalFormatting>
  <conditionalFormatting sqref="D12:J14">
    <cfRule type="expression" dxfId="54" priority="23">
      <formula>D12=VLOOKUP("X6",$A$9:$J$15,5,FALSE)</formula>
    </cfRule>
    <cfRule type="expression" dxfId="53" priority="22">
      <formula>D12=VLOOKUP("X7",$A$9:$J$15,5,FALSE)</formula>
    </cfRule>
    <cfRule type="expression" dxfId="52" priority="24">
      <formula>D12=VLOOKUP("X5",$A$9:$J$15,5,FALSE)</formula>
    </cfRule>
    <cfRule type="expression" dxfId="51" priority="25">
      <formula>D12=VLOOKUP("X4",$A$9:$J$15,5,FALSE)</formula>
    </cfRule>
    <cfRule type="expression" dxfId="50" priority="26">
      <formula>D12=VLOOKUP("X3",$A$9:$J$15,5,FALSE)</formula>
    </cfRule>
    <cfRule type="expression" dxfId="49" priority="27">
      <formula>D12=VLOOKUP("X2",$A$9:$J$15,5,FALSE)</formula>
    </cfRule>
    <cfRule type="expression" dxfId="48" priority="28">
      <formula>D12=VLOOKUP("X1",$A$9:$J$15,5,FALSE)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47" priority="17">
      <formula>E19=VLOOKUP("X5",$A$9:$J$13,5,FALSE)</formula>
    </cfRule>
    <cfRule type="expression" dxfId="46" priority="18">
      <formula>E19=VLOOKUP("X4",$A$9:$J$13,5,FALSE)</formula>
    </cfRule>
    <cfRule type="expression" dxfId="45" priority="19">
      <formula>E19=VLOOKUP("X3",$A$9:$J$13,5,FALSE)</formula>
    </cfRule>
    <cfRule type="expression" dxfId="44" priority="20">
      <formula>E19=VLOOKUP("X2",$A$9:$J$13,5,FALSE)</formula>
    </cfRule>
    <cfRule type="expression" dxfId="43" priority="21">
      <formula>E19=VLOOKUP("X1",$A$9:$J$12,5,FALSE)</formula>
    </cfRule>
  </conditionalFormatting>
  <conditionalFormatting sqref="E8:Q8">
    <cfRule type="expression" dxfId="42" priority="7">
      <formula>E8=VLOOKUP("X1",$A$9:$J$13,5,FALSE)</formula>
    </cfRule>
    <cfRule type="expression" dxfId="41" priority="6">
      <formula>E8=VLOOKUP("X2",$A$9:$J$13,5,FALSE)</formula>
    </cfRule>
  </conditionalFormatting>
  <conditionalFormatting sqref="J2:S3 B1:S1 C2:C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40" priority="46">
      <formula>B1=VLOOKUP("X2",$A$9:$L$15,5,FALSE)</formula>
    </cfRule>
    <cfRule type="expression" dxfId="39" priority="47">
      <formula>B1=VLOOKUP("X3",$A$9:$L$15,5,FALSE)</formula>
    </cfRule>
  </conditionalFormatting>
  <conditionalFormatting sqref="K2:M3">
    <cfRule type="expression" dxfId="38" priority="38">
      <formula>K2=VLOOKUP("X2",$A$9:$J$13,5,FALSE)</formula>
    </cfRule>
    <cfRule type="expression" dxfId="37" priority="39">
      <formula>K2=VLOOKUP("X1",$A$9:$J$12,5,FALSE)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455A4-ED78-4525-AAA5-195BF4AB0763}">
  <sheetPr>
    <pageSetUpPr fitToPage="1"/>
  </sheetPr>
  <dimension ref="A1:AG80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1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0">
        <v>2</v>
      </c>
      <c r="B2" s="121" t="str">
        <f>IF(ISNA(VLOOKUP("X",[1]Lég!$G:$H,2,FALSE)),"",VLOOKUP("X",[1]Lég!$G:$H,2,FALSE))</f>
        <v/>
      </c>
      <c r="C2" s="46"/>
      <c r="D2" s="99" t="s">
        <v>140</v>
      </c>
      <c r="E2" s="100"/>
      <c r="F2" s="100"/>
      <c r="G2" s="100"/>
      <c r="H2" s="100"/>
      <c r="I2" s="101"/>
      <c r="J2" s="47"/>
      <c r="K2" s="99" t="s">
        <v>141</v>
      </c>
      <c r="L2" s="100"/>
      <c r="M2" s="101"/>
      <c r="N2" s="2"/>
      <c r="O2" s="122" t="s">
        <v>128</v>
      </c>
      <c r="P2" s="123"/>
      <c r="Q2" s="123"/>
      <c r="R2" s="123"/>
      <c r="S2" s="12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0"/>
      <c r="B3" s="121"/>
      <c r="C3" s="46"/>
      <c r="D3" s="102"/>
      <c r="E3" s="103"/>
      <c r="F3" s="103"/>
      <c r="G3" s="103"/>
      <c r="H3" s="103"/>
      <c r="I3" s="104"/>
      <c r="J3" s="47"/>
      <c r="K3" s="102"/>
      <c r="L3" s="103"/>
      <c r="M3" s="104"/>
      <c r="N3" s="2"/>
      <c r="O3" s="125" t="s">
        <v>129</v>
      </c>
      <c r="P3" s="126"/>
      <c r="Q3" s="126"/>
      <c r="R3" s="126"/>
      <c r="S3" s="12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5"/>
      <c r="P4" s="126"/>
      <c r="Q4" s="126"/>
      <c r="R4" s="126"/>
      <c r="S4" s="12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99" t="s">
        <v>107</v>
      </c>
      <c r="C5" s="100"/>
      <c r="D5" s="100"/>
      <c r="E5" s="100"/>
      <c r="F5" s="101"/>
      <c r="G5" s="49"/>
      <c r="H5" s="99"/>
      <c r="I5" s="101"/>
      <c r="J5" s="50"/>
      <c r="K5" s="105" t="s">
        <v>162</v>
      </c>
      <c r="L5" s="106"/>
      <c r="M5" s="106"/>
      <c r="N5" s="107"/>
      <c r="O5" s="111" t="s">
        <v>142</v>
      </c>
      <c r="P5" s="112"/>
      <c r="Q5" s="112"/>
      <c r="R5" s="112"/>
      <c r="S5" s="11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2"/>
      <c r="C6" s="103"/>
      <c r="D6" s="103"/>
      <c r="E6" s="103"/>
      <c r="F6" s="104"/>
      <c r="G6" s="51"/>
      <c r="H6" s="102"/>
      <c r="I6" s="104"/>
      <c r="J6" s="50"/>
      <c r="K6" s="108"/>
      <c r="L6" s="109"/>
      <c r="M6" s="109"/>
      <c r="N6" s="110"/>
      <c r="O6" s="114" t="s">
        <v>130</v>
      </c>
      <c r="P6" s="115"/>
      <c r="Q6" s="115"/>
      <c r="R6" s="115"/>
      <c r="S6" s="11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7" t="s">
        <v>165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93</v>
      </c>
      <c r="E9" s="128" t="s">
        <v>156</v>
      </c>
      <c r="F9" s="128"/>
      <c r="G9" s="128"/>
      <c r="H9" s="128"/>
      <c r="I9" s="128"/>
      <c r="J9" s="128"/>
      <c r="K9" s="61"/>
      <c r="L9" s="128"/>
      <c r="M9" s="128"/>
      <c r="N9" s="128"/>
      <c r="O9" s="128"/>
      <c r="P9" s="128"/>
      <c r="Q9" s="134"/>
      <c r="R9" s="62">
        <v>28</v>
      </c>
      <c r="S9" s="63">
        <f>IF(R9="","",RANK(R9,$R$9:$R$14,0))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106</v>
      </c>
      <c r="E10" s="129" t="s">
        <v>158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23</v>
      </c>
      <c r="S10" s="63">
        <f t="shared" ref="S10:S14" si="0">IF(R10="","",RANK(R10,$R$9:$R$14,0))</f>
        <v>5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93</v>
      </c>
      <c r="E11" s="129" t="s">
        <v>166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25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74</v>
      </c>
      <c r="E12" s="128" t="s">
        <v>160</v>
      </c>
      <c r="F12" s="128"/>
      <c r="G12" s="128"/>
      <c r="H12" s="128"/>
      <c r="I12" s="128"/>
      <c r="J12" s="128"/>
      <c r="K12" s="61"/>
      <c r="L12" s="129"/>
      <c r="M12" s="129"/>
      <c r="N12" s="129"/>
      <c r="O12" s="129"/>
      <c r="P12" s="129"/>
      <c r="Q12" s="130"/>
      <c r="R12" s="65">
        <v>27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0</v>
      </c>
      <c r="E13" s="129" t="s">
        <v>167</v>
      </c>
      <c r="F13" s="129"/>
      <c r="G13" s="129"/>
      <c r="H13" s="129"/>
      <c r="I13" s="129"/>
      <c r="J13" s="129"/>
      <c r="K13" s="61"/>
      <c r="L13" s="129"/>
      <c r="M13" s="129"/>
      <c r="N13" s="129"/>
      <c r="O13" s="129"/>
      <c r="P13" s="129"/>
      <c r="Q13" s="130"/>
      <c r="R13" s="65">
        <v>23</v>
      </c>
      <c r="S13" s="63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4" t="s">
        <v>93</v>
      </c>
      <c r="E14" s="131" t="s">
        <v>159</v>
      </c>
      <c r="F14" s="131"/>
      <c r="G14" s="131"/>
      <c r="H14" s="131"/>
      <c r="I14" s="131"/>
      <c r="J14" s="131"/>
      <c r="K14" s="66"/>
      <c r="L14" s="132"/>
      <c r="M14" s="132"/>
      <c r="N14" s="132"/>
      <c r="O14" s="132"/>
      <c r="P14" s="132"/>
      <c r="Q14" s="133"/>
      <c r="R14" s="67">
        <v>26</v>
      </c>
      <c r="S14" s="68">
        <f t="shared" si="0"/>
        <v>3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42"/>
      <c r="C16" s="142"/>
      <c r="D16" s="86"/>
      <c r="E16" s="143"/>
      <c r="F16" s="143"/>
      <c r="G16" s="143"/>
      <c r="H16" s="143"/>
      <c r="I16" s="143"/>
      <c r="J16" s="143"/>
      <c r="K16" s="144" t="s">
        <v>133</v>
      </c>
      <c r="L16" s="144"/>
      <c r="M16" s="69"/>
      <c r="N16" s="69"/>
      <c r="O16" s="69"/>
      <c r="P16" s="69"/>
      <c r="Q16" s="69"/>
      <c r="R16" s="69"/>
      <c r="S16" s="69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45"/>
      <c r="C17" s="3"/>
      <c r="D17" s="146">
        <v>2</v>
      </c>
      <c r="E17" s="136" t="str">
        <f>VLOOKUP(D17,$B$9:$J$14,4,FALSE)</f>
        <v>Elie Labbé</v>
      </c>
      <c r="F17" s="136"/>
      <c r="G17" s="136"/>
      <c r="H17" s="136"/>
      <c r="I17" s="137"/>
      <c r="J17" s="70" t="str">
        <f>IF(OR(K17="",L17=""),"",IF(K17&gt;L17,"V",IF(K17=L17,"","P")))</f>
        <v>P</v>
      </c>
      <c r="K17" s="71">
        <v>11</v>
      </c>
      <c r="L17" s="71">
        <v>21</v>
      </c>
      <c r="M17" s="70" t="str">
        <f>IF(OR(K17="",L17=""),"",IF(L17&gt;K17,"V",IF(K17=L17,"","P")))</f>
        <v>V</v>
      </c>
      <c r="N17" s="147">
        <v>4</v>
      </c>
      <c r="O17" s="136" t="str">
        <f>VLOOKUP(N17,$B$9:$J$14,4,FALSE)</f>
        <v>Annabelle Dion-Charbonneau</v>
      </c>
      <c r="P17" s="136"/>
      <c r="Q17" s="136"/>
      <c r="R17" s="136"/>
      <c r="S17" s="137"/>
      <c r="U17" s="135">
        <f>IF(OR(K17="",L17=""),"",(COUNTIF(J17:J19,"V")*3)+(COUNTIF(J17:J19,"P")*1)+(COUNTIF(J17:J19,"VS")*1))</f>
        <v>2</v>
      </c>
      <c r="V17" s="135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45"/>
      <c r="C18" s="3"/>
      <c r="D18" s="146"/>
      <c r="E18" s="136" t="str">
        <f>IF(VLOOKUP(D17,$B$9:$Q$14,11,FALSE)="","",VLOOKUP(D17,$B$9:$Q$14,11,FALSE))</f>
        <v/>
      </c>
      <c r="F18" s="136"/>
      <c r="G18" s="136"/>
      <c r="H18" s="136"/>
      <c r="I18" s="137"/>
      <c r="J18" s="70" t="str">
        <f>IF(OR(K18="",L18=""),"",IF(K18&gt;L18,"V",IF(K18=L18,"","P")))</f>
        <v>P</v>
      </c>
      <c r="K18" s="71">
        <v>17</v>
      </c>
      <c r="L18" s="71">
        <v>21</v>
      </c>
      <c r="M18" s="70" t="str">
        <f>IF(OR(K18="",L18=""),"",IF(L18&gt;K18,"V",IF(K18=L18,"","P")))</f>
        <v>V</v>
      </c>
      <c r="N18" s="148"/>
      <c r="O18" s="136" t="str">
        <f>IF(VLOOKUP(N17,$B$9:$Q$14,11,FALSE)="","",VLOOKUP(N17,$B$9:$Q$14,11,FALSE))</f>
        <v/>
      </c>
      <c r="P18" s="136"/>
      <c r="Q18" s="136"/>
      <c r="R18" s="136"/>
      <c r="S18" s="137"/>
      <c r="U18" s="135"/>
      <c r="V18" s="135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45"/>
      <c r="C19" s="3"/>
      <c r="D19" s="146"/>
      <c r="E19" s="138" t="str">
        <f>IF(VLOOKUP(D17,$B$9:$D$14,3,FALSE)="","",VLOOKUP((VLOOKUP(D17,$B$9:$D$14,3,FALSE)),[1]Lég!$H$3:$J$30,3,FALSE))</f>
        <v>LA FRONTALIÈRE</v>
      </c>
      <c r="F19" s="139"/>
      <c r="G19" s="139"/>
      <c r="H19" s="139"/>
      <c r="I19" s="140"/>
      <c r="J19" s="70" t="str">
        <f>IF(OR(K19="",L19=""),"",IF(K19&gt;L19,"VS","PS"))</f>
        <v/>
      </c>
      <c r="K19" s="71"/>
      <c r="L19" s="71"/>
      <c r="M19" s="70" t="str">
        <f>IF(OR(K19="",L19=""),"",IF(L19&gt;K19,"VS","PS"))</f>
        <v/>
      </c>
      <c r="N19" s="149"/>
      <c r="O19" s="138" t="str">
        <f>IF(VLOOKUP(N17,$B$9:$D$14,3,FALSE)="","",VLOOKUP((VLOOKUP(N17,$B$9:$D$14,3,FALSE)),[1]Lég!$H$3:$J$30,3,FALSE))</f>
        <v>LA MONTÉE</v>
      </c>
      <c r="P19" s="139"/>
      <c r="Q19" s="139"/>
      <c r="R19" s="139"/>
      <c r="S19" s="140"/>
      <c r="U19" s="135"/>
      <c r="V19" s="135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2"/>
      <c r="F20" s="72"/>
      <c r="G20" s="72"/>
      <c r="H20" s="72"/>
      <c r="I20" s="72"/>
      <c r="J20" s="70"/>
      <c r="K20" s="72"/>
      <c r="L20" s="72"/>
      <c r="M20" s="73"/>
      <c r="N20" s="74"/>
      <c r="O20" s="74"/>
      <c r="P20" s="74"/>
      <c r="Q20" s="75"/>
      <c r="R20" s="75"/>
      <c r="S20" s="75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45"/>
      <c r="C21" s="3"/>
      <c r="D21" s="151">
        <v>5</v>
      </c>
      <c r="E21" s="136" t="str">
        <f>VLOOKUP(D21,$B$9:$J$14,4,FALSE)</f>
        <v>Maël Simoneau</v>
      </c>
      <c r="F21" s="136"/>
      <c r="G21" s="136"/>
      <c r="H21" s="136"/>
      <c r="I21" s="137"/>
      <c r="J21" s="70" t="str">
        <f>IF(OR(K21="",L21=""),"",IF(K21&gt;L21,"V",IF(K21=L21,"","P")))</f>
        <v>P</v>
      </c>
      <c r="K21" s="71">
        <v>14</v>
      </c>
      <c r="L21" s="71">
        <v>21</v>
      </c>
      <c r="M21" s="70" t="str">
        <f>IF(OR(K21="",L21=""),"",IF(L21&gt;K21,"V",IF(K21=L21,"","P")))</f>
        <v>V</v>
      </c>
      <c r="N21" s="147">
        <v>6</v>
      </c>
      <c r="O21" s="136" t="str">
        <f>VLOOKUP(N21,$B$9:$J$14,4,FALSE)</f>
        <v>May-Lann Deschênes</v>
      </c>
      <c r="P21" s="136"/>
      <c r="Q21" s="136"/>
      <c r="R21" s="136"/>
      <c r="S21" s="137"/>
      <c r="U21" s="135">
        <f>IF(OR(K21="",L21=""),"",(COUNTIF(J21:J23,"V")*3)+(COUNTIF(J21:J23,"P")*1)+(COUNTIF(J21:J23,"VS")*1))</f>
        <v>2</v>
      </c>
      <c r="V21" s="135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45"/>
      <c r="C22" s="3"/>
      <c r="D22" s="152"/>
      <c r="E22" s="136" t="str">
        <f>IF(VLOOKUP(D21,$B$9:$Q$14,11,FALSE)="","",VLOOKUP(D21,$B$9:$Q$14,11,FALSE))</f>
        <v/>
      </c>
      <c r="F22" s="136"/>
      <c r="G22" s="136"/>
      <c r="H22" s="136"/>
      <c r="I22" s="137"/>
      <c r="J22" s="70" t="str">
        <f>IF(OR(K22="",L22=""),"",IF(K22&gt;L22,"V",IF(K22=L22,"","P")))</f>
        <v>P</v>
      </c>
      <c r="K22" s="71">
        <v>8</v>
      </c>
      <c r="L22" s="71">
        <v>21</v>
      </c>
      <c r="M22" s="70" t="str">
        <f>IF(OR(K22="",L22=""),"",IF(L22&gt;K22,"V",IF(K22=L22,"","P")))</f>
        <v>V</v>
      </c>
      <c r="N22" s="148"/>
      <c r="O22" s="136" t="str">
        <f>IF(VLOOKUP(N21,$B$9:$Q$14,11,FALSE)="","",VLOOKUP(N21,$B$9:$Q$14,11,FALSE))</f>
        <v/>
      </c>
      <c r="P22" s="136"/>
      <c r="Q22" s="136"/>
      <c r="R22" s="136"/>
      <c r="S22" s="137"/>
      <c r="U22" s="135"/>
      <c r="V22" s="135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45"/>
      <c r="C23" s="3"/>
      <c r="D23" s="153"/>
      <c r="E23" s="138" t="str">
        <f>IF(VLOOKUP(D21,$B$9:$D$14,3,FALSE)="","",VLOOKUP((VLOOKUP(D21,$B$9:$D$14,3,FALSE)),[1]Lég!$H$3:$J$30,3,FALSE))</f>
        <v>SÉM. SHERBROOKE</v>
      </c>
      <c r="F23" s="139"/>
      <c r="G23" s="139"/>
      <c r="H23" s="139"/>
      <c r="I23" s="140"/>
      <c r="J23" s="70" t="str">
        <f>IF(OR(K23="",L23=""),"",IF(K23&gt;L23,"VS","PS"))</f>
        <v/>
      </c>
      <c r="K23" s="71"/>
      <c r="L23" s="71"/>
      <c r="M23" s="70" t="str">
        <f>IF(OR(K23="",L23=""),"",IF(L23&gt;K23,"VS","PS"))</f>
        <v/>
      </c>
      <c r="N23" s="149"/>
      <c r="O23" s="138" t="str">
        <f>IF(VLOOKUP(N21,$B$9:$D$14,3,FALSE)="","",VLOOKUP((VLOOKUP(N21,$B$9:$D$14,3,FALSE)),[1]Lég!$H$3:$J$30,3,FALSE))</f>
        <v>MT NOTRE-DAME</v>
      </c>
      <c r="P23" s="139"/>
      <c r="Q23" s="139"/>
      <c r="R23" s="139"/>
      <c r="S23" s="140"/>
      <c r="U23" s="135"/>
      <c r="V23" s="135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6"/>
      <c r="E24" s="77"/>
      <c r="F24" s="77"/>
      <c r="G24" s="77"/>
      <c r="H24" s="77"/>
      <c r="I24" s="77"/>
      <c r="J24" s="70"/>
      <c r="K24" s="77"/>
      <c r="L24" s="77"/>
      <c r="M24" s="73"/>
      <c r="N24" s="78"/>
      <c r="O24" s="78"/>
      <c r="P24" s="78"/>
      <c r="Q24" s="79"/>
      <c r="R24" s="79"/>
      <c r="S24" s="79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0"/>
      <c r="C25" s="3"/>
      <c r="D25" s="151">
        <v>1</v>
      </c>
      <c r="E25" s="136" t="str">
        <f>VLOOKUP(D25,$B$9:$J$14,4,FALSE)</f>
        <v>Adèle Laprise</v>
      </c>
      <c r="F25" s="136"/>
      <c r="G25" s="136"/>
      <c r="H25" s="136"/>
      <c r="I25" s="137"/>
      <c r="J25" s="70" t="str">
        <f>IF(OR(K25="",L25=""),"",IF(K25&gt;L25,"V",IF(K25=L25,"","P")))</f>
        <v>V</v>
      </c>
      <c r="K25" s="71">
        <v>21</v>
      </c>
      <c r="L25" s="71">
        <v>9</v>
      </c>
      <c r="M25" s="70" t="str">
        <f>IF(OR(K25="",L25=""),"",IF(L25&gt;K25,"V",IF(K25=L25,"","P")))</f>
        <v>P</v>
      </c>
      <c r="N25" s="147">
        <v>3</v>
      </c>
      <c r="O25" s="136" t="str">
        <f>VLOOKUP(N25,$B$9:$J$14,4,FALSE)</f>
        <v>Marie-Elyse Mercier</v>
      </c>
      <c r="P25" s="136"/>
      <c r="Q25" s="136"/>
      <c r="R25" s="136"/>
      <c r="S25" s="137"/>
      <c r="U25" s="135">
        <f>IF(OR(K25="",L25=""),"",(COUNTIF(J25:J27,"V")*3)+(COUNTIF(J25:J27,"P")*1)+(COUNTIF(J25:J27,"VS")*1))</f>
        <v>6</v>
      </c>
      <c r="V25" s="135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0"/>
      <c r="C26" s="3"/>
      <c r="D26" s="152"/>
      <c r="E26" s="136" t="str">
        <f>IF(VLOOKUP(D25,$B$9:$Q$14,11,FALSE)="","",VLOOKUP(D25,$B$9:$Q$14,11,FALSE))</f>
        <v/>
      </c>
      <c r="F26" s="136"/>
      <c r="G26" s="136"/>
      <c r="H26" s="136"/>
      <c r="I26" s="137"/>
      <c r="J26" s="70" t="str">
        <f>IF(OR(K26="",L26=""),"",IF(K26&gt;L26,"V",IF(K26=L26,"","P")))</f>
        <v>V</v>
      </c>
      <c r="K26" s="71">
        <v>21</v>
      </c>
      <c r="L26" s="71">
        <v>18</v>
      </c>
      <c r="M26" s="70" t="str">
        <f>IF(OR(K26="",L26=""),"",IF(L26&gt;K26,"V",IF(K26=L26,"","P")))</f>
        <v>P</v>
      </c>
      <c r="N26" s="148"/>
      <c r="O26" s="136" t="str">
        <f>IF(VLOOKUP(N25,$B$9:$Q$14,11,FALSE)="","",VLOOKUP(N25,$B$9:$Q$14,11,FALSE))</f>
        <v/>
      </c>
      <c r="P26" s="136"/>
      <c r="Q26" s="136"/>
      <c r="R26" s="136"/>
      <c r="S26" s="137"/>
      <c r="U26" s="135"/>
      <c r="V26" s="135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0"/>
      <c r="C27" s="3"/>
      <c r="D27" s="153"/>
      <c r="E27" s="138" t="str">
        <f>IF(VLOOKUP(D25,$B$9:$D$14,3,FALSE)="","",VLOOKUP((VLOOKUP(D25,$B$9:$D$14,3,FALSE)),[1]Lég!$H$3:$J$30,3,FALSE))</f>
        <v>MT NOTRE-DAME</v>
      </c>
      <c r="F27" s="139"/>
      <c r="G27" s="139"/>
      <c r="H27" s="139"/>
      <c r="I27" s="140"/>
      <c r="J27" s="70" t="str">
        <f>IF(OR(K27="",L27=""),"",IF(K27&gt;L27,"VS","PS"))</f>
        <v/>
      </c>
      <c r="K27" s="71"/>
      <c r="L27" s="71"/>
      <c r="M27" s="70" t="str">
        <f>IF(OR(K27="",L27=""),"",IF(L27&gt;K27,"VS","PS"))</f>
        <v/>
      </c>
      <c r="N27" s="149"/>
      <c r="O27" s="138" t="str">
        <f>IF(VLOOKUP(N25,$B$9:$D$14,3,FALSE)="","",VLOOKUP((VLOOKUP(N25,$B$9:$D$14,3,FALSE)),[1]Lég!$H$3:$J$30,3,FALSE))</f>
        <v>MT NOTRE-DAME</v>
      </c>
      <c r="P27" s="139"/>
      <c r="Q27" s="139"/>
      <c r="R27" s="139"/>
      <c r="S27" s="140"/>
      <c r="U27" s="135"/>
      <c r="V27" s="135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2"/>
      <c r="F28" s="72"/>
      <c r="G28" s="72"/>
      <c r="H28" s="72"/>
      <c r="I28" s="72"/>
      <c r="J28" s="70"/>
      <c r="K28" s="72"/>
      <c r="L28" s="72"/>
      <c r="M28" s="73"/>
      <c r="N28" s="74"/>
      <c r="O28" s="74"/>
      <c r="P28" s="74"/>
      <c r="Q28" s="75"/>
      <c r="R28" s="75"/>
      <c r="S28" s="75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0"/>
      <c r="C29" s="3"/>
      <c r="D29" s="151">
        <v>2</v>
      </c>
      <c r="E29" s="136" t="str">
        <f>VLOOKUP(D29,$B$9:$J$14,4,FALSE)</f>
        <v>Elie Labbé</v>
      </c>
      <c r="F29" s="136"/>
      <c r="G29" s="136"/>
      <c r="H29" s="136"/>
      <c r="I29" s="137"/>
      <c r="J29" s="70" t="str">
        <f>IF(OR(K29="",L29=""),"",IF(K29&gt;L29,"V",IF(K29=L29,"","P")))</f>
        <v>P</v>
      </c>
      <c r="K29" s="71">
        <v>9</v>
      </c>
      <c r="L29" s="71">
        <v>21</v>
      </c>
      <c r="M29" s="70" t="str">
        <f>IF(OR(K29="",L29=""),"",IF(L29&gt;K29,"V",IF(K29=L29,"","P")))</f>
        <v>V</v>
      </c>
      <c r="N29" s="147">
        <v>6</v>
      </c>
      <c r="O29" s="136" t="str">
        <f>VLOOKUP(N29,$B$9:$J$14,4,FALSE)</f>
        <v>May-Lann Deschênes</v>
      </c>
      <c r="P29" s="136"/>
      <c r="Q29" s="136"/>
      <c r="R29" s="136"/>
      <c r="S29" s="137"/>
      <c r="U29" s="135">
        <f>IF(OR(K29="",L29=""),"",(COUNTIF(J29:J31,"V")*3)+(COUNTIF(J29:J31,"P")*1)+(COUNTIF(J29:J31,"VS")*1))</f>
        <v>2</v>
      </c>
      <c r="V29" s="135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0"/>
      <c r="C30" s="3"/>
      <c r="D30" s="152"/>
      <c r="E30" s="136" t="str">
        <f>IF(VLOOKUP(D29,$B$9:$Q$14,11,FALSE)="","",VLOOKUP(D29,$B$9:$Q$14,11,FALSE))</f>
        <v/>
      </c>
      <c r="F30" s="136"/>
      <c r="G30" s="136"/>
      <c r="H30" s="136"/>
      <c r="I30" s="137"/>
      <c r="J30" s="70" t="str">
        <f>IF(OR(K30="",L30=""),"",IF(K30&gt;L30,"V",IF(K30=L30,"","P")))</f>
        <v>P</v>
      </c>
      <c r="K30" s="71">
        <v>12</v>
      </c>
      <c r="L30" s="71">
        <v>21</v>
      </c>
      <c r="M30" s="70" t="str">
        <f>IF(OR(K30="",L30=""),"",IF(L30&gt;K30,"V",IF(K30=L30,"","P")))</f>
        <v>V</v>
      </c>
      <c r="N30" s="148"/>
      <c r="O30" s="136" t="str">
        <f>IF(VLOOKUP(N29,$B$9:$Q$14,11,FALSE)="","",VLOOKUP(N29,$B$9:$Q$14,11,FALSE))</f>
        <v/>
      </c>
      <c r="P30" s="136"/>
      <c r="Q30" s="136"/>
      <c r="R30" s="136"/>
      <c r="S30" s="137"/>
      <c r="U30" s="135"/>
      <c r="V30" s="135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0"/>
      <c r="C31" s="3"/>
      <c r="D31" s="153"/>
      <c r="E31" s="138" t="str">
        <f>IF(VLOOKUP(D29,$B$9:$D$14,3,FALSE)="","",VLOOKUP((VLOOKUP(D29,$B$9:$D$14,3,FALSE)),[1]Lég!$H$3:$J$30,3,FALSE))</f>
        <v>LA FRONTALIÈRE</v>
      </c>
      <c r="F31" s="139"/>
      <c r="G31" s="139"/>
      <c r="H31" s="139"/>
      <c r="I31" s="140"/>
      <c r="J31" s="70" t="str">
        <f>IF(OR(K31="",L31=""),"",IF(K31&gt;L31,"VS","PS"))</f>
        <v/>
      </c>
      <c r="K31" s="71"/>
      <c r="L31" s="71"/>
      <c r="M31" s="70" t="str">
        <f>IF(OR(K31="",L31=""),"",IF(L31&gt;K31,"VS","PS"))</f>
        <v/>
      </c>
      <c r="N31" s="149"/>
      <c r="O31" s="138" t="str">
        <f>IF(VLOOKUP(N29,$B$9:$D$14,3,FALSE)="","",VLOOKUP((VLOOKUP(N29,$B$9:$D$14,3,FALSE)),[1]Lég!$H$3:$J$30,3,FALSE))</f>
        <v>MT NOTRE-DAME</v>
      </c>
      <c r="P31" s="139"/>
      <c r="Q31" s="139"/>
      <c r="R31" s="139"/>
      <c r="S31" s="140"/>
      <c r="U31" s="135"/>
      <c r="V31" s="135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6"/>
      <c r="E32" s="77"/>
      <c r="F32" s="77"/>
      <c r="G32" s="77"/>
      <c r="H32" s="77"/>
      <c r="I32" s="77"/>
      <c r="J32" s="70"/>
      <c r="K32" s="77"/>
      <c r="L32" s="77"/>
      <c r="M32" s="73"/>
      <c r="N32" s="78"/>
      <c r="O32" s="78"/>
      <c r="P32" s="78"/>
      <c r="Q32" s="79"/>
      <c r="R32" s="79"/>
      <c r="S32" s="79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0"/>
      <c r="C33" s="3"/>
      <c r="D33" s="151">
        <v>1</v>
      </c>
      <c r="E33" s="136" t="str">
        <f>VLOOKUP(D33,$B$9:$J$14,4,FALSE)</f>
        <v>Adèle Laprise</v>
      </c>
      <c r="F33" s="136"/>
      <c r="G33" s="136"/>
      <c r="H33" s="136"/>
      <c r="I33" s="137"/>
      <c r="J33" s="70" t="str">
        <f>IF(OR(K33="",L33=""),"",IF(K33&gt;L33,"V",IF(K33=L33,"","P")))</f>
        <v>V</v>
      </c>
      <c r="K33" s="71">
        <v>21</v>
      </c>
      <c r="L33" s="71">
        <v>10</v>
      </c>
      <c r="M33" s="70" t="str">
        <f>IF(OR(K33="",L33=""),"",IF(L33&gt;K33,"V",IF(K33=L33,"","P")))</f>
        <v>P</v>
      </c>
      <c r="N33" s="147">
        <v>4</v>
      </c>
      <c r="O33" s="136" t="str">
        <f>VLOOKUP(N33,$B$9:$J$14,4,FALSE)</f>
        <v>Annabelle Dion-Charbonneau</v>
      </c>
      <c r="P33" s="136"/>
      <c r="Q33" s="136"/>
      <c r="R33" s="136"/>
      <c r="S33" s="137"/>
      <c r="U33" s="135">
        <f>IF(OR(K33="",L33=""),"",(COUNTIF(J33:J35,"V")*3)+(COUNTIF(J33:J35,"P")*1)+(COUNTIF(J33:J35,"VS")*1))</f>
        <v>6</v>
      </c>
      <c r="V33" s="135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0"/>
      <c r="C34" s="3"/>
      <c r="D34" s="152"/>
      <c r="E34" s="136" t="str">
        <f>IF(VLOOKUP(D33,$B$9:$Q$14,11,FALSE)="","",VLOOKUP(D33,$B$9:$Q$14,11,FALSE))</f>
        <v/>
      </c>
      <c r="F34" s="136"/>
      <c r="G34" s="136"/>
      <c r="H34" s="136"/>
      <c r="I34" s="137"/>
      <c r="J34" s="70" t="str">
        <f>IF(OR(K34="",L34=""),"",IF(K34&gt;L34,"V",IF(K34=L34,"","P")))</f>
        <v>V</v>
      </c>
      <c r="K34" s="71">
        <v>21</v>
      </c>
      <c r="L34" s="71">
        <v>10</v>
      </c>
      <c r="M34" s="70" t="str">
        <f>IF(OR(K34="",L34=""),"",IF(L34&gt;K34,"V",IF(K34=L34,"","P")))</f>
        <v>P</v>
      </c>
      <c r="N34" s="148"/>
      <c r="O34" s="136" t="str">
        <f>IF(VLOOKUP(N33,$B$9:$Q$14,11,FALSE)="","",VLOOKUP(N33,$B$9:$Q$14,11,FALSE))</f>
        <v/>
      </c>
      <c r="P34" s="136"/>
      <c r="Q34" s="136"/>
      <c r="R34" s="136"/>
      <c r="S34" s="137"/>
      <c r="U34" s="135"/>
      <c r="V34" s="135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0"/>
      <c r="C35" s="3"/>
      <c r="D35" s="153"/>
      <c r="E35" s="138" t="str">
        <f>IF(VLOOKUP(D33,$B$9:$D$14,3,FALSE)="","",VLOOKUP((VLOOKUP(D33,$B$9:$D$14,3,FALSE)),[1]Lég!$H$3:$J$30,3,FALSE))</f>
        <v>MT NOTRE-DAME</v>
      </c>
      <c r="F35" s="139"/>
      <c r="G35" s="139"/>
      <c r="H35" s="139"/>
      <c r="I35" s="140"/>
      <c r="J35" s="70" t="str">
        <f>IF(OR(K35="",L35=""),"",IF(K35&gt;L35,"VS","PS"))</f>
        <v/>
      </c>
      <c r="K35" s="71"/>
      <c r="L35" s="71"/>
      <c r="M35" s="70" t="str">
        <f>IF(OR(K35="",L35=""),"",IF(L35&gt;K35,"VS","PS"))</f>
        <v/>
      </c>
      <c r="N35" s="149"/>
      <c r="O35" s="138" t="str">
        <f>IF(VLOOKUP(N33,$B$9:$D$14,3,FALSE)="","",VLOOKUP((VLOOKUP(N33,$B$9:$D$14,3,FALSE)),[1]Lég!$H$3:$J$30,3,FALSE))</f>
        <v>LA MONTÉE</v>
      </c>
      <c r="P35" s="139"/>
      <c r="Q35" s="139"/>
      <c r="R35" s="139"/>
      <c r="S35" s="140"/>
      <c r="U35" s="135"/>
      <c r="V35" s="135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2"/>
      <c r="F36" s="72"/>
      <c r="G36" s="72"/>
      <c r="H36" s="72"/>
      <c r="I36" s="72"/>
      <c r="J36" s="70"/>
      <c r="K36" s="72"/>
      <c r="L36" s="72"/>
      <c r="M36" s="73"/>
      <c r="N36" s="74"/>
      <c r="O36" s="74"/>
      <c r="P36" s="74"/>
      <c r="Q36" s="75"/>
      <c r="R36" s="75"/>
      <c r="S36" s="75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0"/>
      <c r="C37" s="3"/>
      <c r="D37" s="151">
        <v>3</v>
      </c>
      <c r="E37" s="136" t="str">
        <f>VLOOKUP(D37,$B$9:$J$14,4,FALSE)</f>
        <v>Marie-Elyse Mercier</v>
      </c>
      <c r="F37" s="136"/>
      <c r="G37" s="136"/>
      <c r="H37" s="136"/>
      <c r="I37" s="137"/>
      <c r="J37" s="70" t="str">
        <f>IF(OR(K37="",L37=""),"",IF(K37&gt;L37,"V",IF(K37=L37,"","P")))</f>
        <v>V</v>
      </c>
      <c r="K37" s="71">
        <v>21</v>
      </c>
      <c r="L37" s="71">
        <v>13</v>
      </c>
      <c r="M37" s="70" t="str">
        <f>IF(OR(K37="",L37=""),"",IF(L37&gt;K37,"V",IF(K37=L37,"","P")))</f>
        <v>P</v>
      </c>
      <c r="N37" s="147">
        <v>5</v>
      </c>
      <c r="O37" s="136" t="str">
        <f>VLOOKUP(N37,$B$9:$J$14,4,FALSE)</f>
        <v>Maël Simoneau</v>
      </c>
      <c r="P37" s="136"/>
      <c r="Q37" s="136"/>
      <c r="R37" s="136"/>
      <c r="S37" s="137"/>
      <c r="U37" s="135">
        <f>IF(OR(K37="",L37=""),"",(COUNTIF(J37:J39,"V")*3)+(COUNTIF(J37:J39,"P")*1)+(COUNTIF(J37:J39,"VS")*1))</f>
        <v>5</v>
      </c>
      <c r="V37" s="135">
        <f>IF(OR(K37="",L37=""),"",(COUNTIF(M37:M39,"V")*3)+(COUNTIF(M37:M39,"P")*1)+(COUNTIF(M37:M39,"VS")*1))</f>
        <v>4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0"/>
      <c r="C38" s="3"/>
      <c r="D38" s="152"/>
      <c r="E38" s="136" t="str">
        <f>IF(VLOOKUP(D37,$B$9:$Q$14,11,FALSE)="","",VLOOKUP(D37,$B$9:$Q$14,11,FALSE))</f>
        <v/>
      </c>
      <c r="F38" s="136"/>
      <c r="G38" s="136"/>
      <c r="H38" s="136"/>
      <c r="I38" s="137"/>
      <c r="J38" s="70" t="str">
        <f>IF(OR(K38="",L38=""),"",IF(K38&gt;L38,"V",IF(K38=L38,"","P")))</f>
        <v>P</v>
      </c>
      <c r="K38" s="71">
        <v>17</v>
      </c>
      <c r="L38" s="71">
        <v>21</v>
      </c>
      <c r="M38" s="70" t="str">
        <f>IF(OR(K38="",L38=""),"",IF(L38&gt;K38,"V",IF(K38=L38,"","P")))</f>
        <v>V</v>
      </c>
      <c r="N38" s="148"/>
      <c r="O38" s="136" t="str">
        <f>IF(VLOOKUP(N37,$B$9:$Q$14,11,FALSE)="","",VLOOKUP(N37,$B$9:$Q$14,11,FALSE))</f>
        <v/>
      </c>
      <c r="P38" s="136"/>
      <c r="Q38" s="136"/>
      <c r="R38" s="136"/>
      <c r="S38" s="137"/>
      <c r="U38" s="135"/>
      <c r="V38" s="135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0"/>
      <c r="C39" s="3"/>
      <c r="D39" s="153"/>
      <c r="E39" s="138" t="str">
        <f>IF(VLOOKUP(D37,$B$9:$D$14,3,FALSE)="","",VLOOKUP((VLOOKUP(D37,$B$9:$D$14,3,FALSE)),[1]Lég!$H$3:$J$30,3,FALSE))</f>
        <v>MT NOTRE-DAME</v>
      </c>
      <c r="F39" s="139"/>
      <c r="G39" s="139"/>
      <c r="H39" s="139"/>
      <c r="I39" s="140"/>
      <c r="J39" s="70" t="str">
        <f>IF(OR(K39="",L39=""),"",IF(K39&gt;L39,"VS","PS"))</f>
        <v>VS</v>
      </c>
      <c r="K39" s="71">
        <v>12</v>
      </c>
      <c r="L39" s="71">
        <v>10</v>
      </c>
      <c r="M39" s="70" t="str">
        <f>IF(OR(K39="",L39=""),"",IF(L39&gt;K39,"VS","PS"))</f>
        <v>PS</v>
      </c>
      <c r="N39" s="149"/>
      <c r="O39" s="138" t="str">
        <f>IF(VLOOKUP(N37,$B$9:$D$14,3,FALSE)="","",VLOOKUP((VLOOKUP(N37,$B$9:$D$14,3,FALSE)),[1]Lég!$H$3:$J$30,3,FALSE))</f>
        <v>SÉM. SHERBROOKE</v>
      </c>
      <c r="P39" s="139"/>
      <c r="Q39" s="139"/>
      <c r="R39" s="139"/>
      <c r="S39" s="140"/>
      <c r="U39" s="135"/>
      <c r="V39" s="135"/>
      <c r="AB39" s="48"/>
      <c r="AC39" s="1"/>
      <c r="AD39" s="5"/>
      <c r="AE39" s="6"/>
      <c r="AF39" s="5"/>
      <c r="AG39" s="5"/>
    </row>
    <row r="40" spans="1:33" s="81" customFormat="1" ht="6" customHeight="1" x14ac:dyDescent="0.2">
      <c r="A40" s="80"/>
      <c r="D40" s="82"/>
      <c r="E40" s="83"/>
      <c r="F40" s="83"/>
      <c r="G40" s="83"/>
      <c r="H40" s="83"/>
      <c r="I40" s="83"/>
      <c r="J40" s="84"/>
      <c r="K40" s="83"/>
      <c r="L40" s="83"/>
      <c r="M40" s="84"/>
      <c r="N40" s="83"/>
      <c r="O40" s="83"/>
      <c r="P40" s="83"/>
      <c r="Q40" s="83"/>
      <c r="R40" s="83"/>
      <c r="S40" s="83"/>
      <c r="AG40" s="80"/>
    </row>
    <row r="41" spans="1:33" s="81" customFormat="1" ht="15.75" x14ac:dyDescent="0.2">
      <c r="A41" s="80"/>
      <c r="B41" s="150"/>
      <c r="C41" s="3"/>
      <c r="D41" s="151">
        <v>4</v>
      </c>
      <c r="E41" s="136" t="str">
        <f>VLOOKUP(D41,$B$9:$J$14,4,FALSE)</f>
        <v>Annabelle Dion-Charbonneau</v>
      </c>
      <c r="F41" s="136"/>
      <c r="G41" s="136"/>
      <c r="H41" s="136"/>
      <c r="I41" s="137"/>
      <c r="J41" s="70" t="str">
        <f>IF(OR(K41="",L41=""),"",IF(K41&gt;L41,"V",IF(K41=L41,"","P")))</f>
        <v>V</v>
      </c>
      <c r="K41" s="71">
        <v>21</v>
      </c>
      <c r="L41" s="71">
        <v>11</v>
      </c>
      <c r="M41" s="70" t="str">
        <f>IF(OR(K41="",L41=""),"",IF(L41&gt;K41,"V",IF(K41=L41,"","P")))</f>
        <v>P</v>
      </c>
      <c r="N41" s="147">
        <v>6</v>
      </c>
      <c r="O41" s="136" t="str">
        <f>VLOOKUP(N41,$B$9:$J$14,4,FALSE)</f>
        <v>May-Lann Deschênes</v>
      </c>
      <c r="P41" s="136"/>
      <c r="Q41" s="136"/>
      <c r="R41" s="136"/>
      <c r="S41" s="137"/>
      <c r="U41" s="135">
        <f>IF(OR(K41="",L41=""),"",(COUNTIF(J41:J43,"V")*3)+(COUNTIF(J41:J43,"P")*1)+(COUNTIF(J41:J43,"VS")*1))</f>
        <v>6</v>
      </c>
      <c r="V41" s="135">
        <f>IF(OR(K41="",L41=""),"",(COUNTIF(M41:M43,"V")*3)+(COUNTIF(M41:M43,"P")*1)+(COUNTIF(M41:M43,"VS")*1))</f>
        <v>2</v>
      </c>
      <c r="AG41" s="80"/>
    </row>
    <row r="42" spans="1:33" s="81" customFormat="1" ht="15.75" x14ac:dyDescent="0.2">
      <c r="A42" s="80"/>
      <c r="B42" s="150"/>
      <c r="C42" s="3"/>
      <c r="D42" s="152"/>
      <c r="E42" s="136" t="str">
        <f>IF(VLOOKUP(D41,$B$9:$Q$14,11,FALSE)="","",VLOOKUP(D41,$B$9:$Q$14,11,FALSE))</f>
        <v/>
      </c>
      <c r="F42" s="136"/>
      <c r="G42" s="136"/>
      <c r="H42" s="136"/>
      <c r="I42" s="137"/>
      <c r="J42" s="70" t="str">
        <f>IF(OR(K42="",L42=""),"",IF(K42&gt;L42,"V",IF(K42=L42,"","P")))</f>
        <v>V</v>
      </c>
      <c r="K42" s="71">
        <v>21</v>
      </c>
      <c r="L42" s="71">
        <v>16</v>
      </c>
      <c r="M42" s="70" t="str">
        <f>IF(OR(K42="",L42=""),"",IF(L42&gt;K42,"V",IF(K42=L42,"","P")))</f>
        <v>P</v>
      </c>
      <c r="N42" s="148"/>
      <c r="O42" s="136" t="str">
        <f>IF(VLOOKUP(N41,$B$9:$Q$14,11,FALSE)="","",VLOOKUP(N41,$B$9:$Q$14,11,FALSE))</f>
        <v/>
      </c>
      <c r="P42" s="136"/>
      <c r="Q42" s="136"/>
      <c r="R42" s="136"/>
      <c r="S42" s="137"/>
      <c r="U42" s="135"/>
      <c r="V42" s="135"/>
      <c r="AG42" s="80"/>
    </row>
    <row r="43" spans="1:33" s="81" customFormat="1" ht="15.75" x14ac:dyDescent="0.2">
      <c r="A43" s="80"/>
      <c r="B43" s="150"/>
      <c r="C43" s="3"/>
      <c r="D43" s="153"/>
      <c r="E43" s="138" t="str">
        <f>IF(VLOOKUP(D41,$B$9:$D$14,3,FALSE)="","",VLOOKUP((VLOOKUP(D41,$B$9:$D$14,3,FALSE)),[1]Lég!$H$3:$J$30,3,FALSE))</f>
        <v>LA MONTÉE</v>
      </c>
      <c r="F43" s="139"/>
      <c r="G43" s="139"/>
      <c r="H43" s="139"/>
      <c r="I43" s="140"/>
      <c r="J43" s="70" t="str">
        <f>IF(OR(K43="",L43=""),"",IF(K43&gt;L43,"VS","PS"))</f>
        <v/>
      </c>
      <c r="K43" s="71"/>
      <c r="L43" s="71"/>
      <c r="M43" s="70" t="str">
        <f>IF(OR(K43="",L43=""),"",IF(L43&gt;K43,"VS","PS"))</f>
        <v/>
      </c>
      <c r="N43" s="149"/>
      <c r="O43" s="138" t="str">
        <f>IF(VLOOKUP(N41,$B$9:$D$14,3,FALSE)="","",VLOOKUP((VLOOKUP(N41,$B$9:$D$14,3,FALSE)),[1]Lég!$H$3:$J$30,3,FALSE))</f>
        <v>MT NOTRE-DAME</v>
      </c>
      <c r="P43" s="139"/>
      <c r="Q43" s="139"/>
      <c r="R43" s="139"/>
      <c r="S43" s="140"/>
      <c r="U43" s="135"/>
      <c r="V43" s="135"/>
      <c r="AG43" s="80"/>
    </row>
    <row r="44" spans="1:33" s="81" customFormat="1" ht="5.25" customHeight="1" x14ac:dyDescent="0.2">
      <c r="A44" s="80"/>
      <c r="E44" s="85"/>
      <c r="F44" s="85"/>
      <c r="G44" s="85"/>
      <c r="H44" s="85"/>
      <c r="I44" s="85"/>
      <c r="J44" s="84"/>
      <c r="K44" s="85"/>
      <c r="L44" s="85"/>
      <c r="M44" s="84"/>
      <c r="N44" s="85"/>
      <c r="O44" s="85"/>
      <c r="P44" s="85"/>
      <c r="Q44" s="85"/>
      <c r="R44" s="85"/>
      <c r="S44" s="85"/>
      <c r="AG44" s="80"/>
    </row>
    <row r="45" spans="1:33" s="81" customFormat="1" ht="15.75" x14ac:dyDescent="0.2">
      <c r="A45" s="80"/>
      <c r="B45" s="150"/>
      <c r="C45" s="3"/>
      <c r="D45" s="151">
        <v>2</v>
      </c>
      <c r="E45" s="136" t="str">
        <f>VLOOKUP(D45,$B$9:$J$14,4,FALSE)</f>
        <v>Elie Labbé</v>
      </c>
      <c r="F45" s="136"/>
      <c r="G45" s="136"/>
      <c r="H45" s="136"/>
      <c r="I45" s="137"/>
      <c r="J45" s="70" t="str">
        <f>IF(OR(K45="",L45=""),"",IF(K45&gt;L45,"V",IF(K45=L45,"","P")))</f>
        <v>P</v>
      </c>
      <c r="K45" s="71">
        <v>14</v>
      </c>
      <c r="L45" s="71">
        <v>21</v>
      </c>
      <c r="M45" s="70" t="str">
        <f>IF(OR(K45="",L45=""),"",IF(L45&gt;K45,"V",IF(K45=L45,"","P")))</f>
        <v>V</v>
      </c>
      <c r="N45" s="147">
        <v>3</v>
      </c>
      <c r="O45" s="136" t="str">
        <f>VLOOKUP(N45,$B$9:$J$14,4,FALSE)</f>
        <v>Marie-Elyse Mercier</v>
      </c>
      <c r="P45" s="136"/>
      <c r="Q45" s="136"/>
      <c r="R45" s="136"/>
      <c r="S45" s="137"/>
      <c r="U45" s="135">
        <f>IF(OR(K45="",L45=""),"",(COUNTIF(J45:J47,"V")*3)+(COUNTIF(J45:J47,"P")*1)+(COUNTIF(J45:J47,"VS")*1))</f>
        <v>2</v>
      </c>
      <c r="V45" s="135">
        <f>IF(OR(K45="",L45=""),"",(COUNTIF(M45:M47,"V")*3)+(COUNTIF(M45:M47,"P")*1)+(COUNTIF(M45:M47,"VS")*1))</f>
        <v>6</v>
      </c>
      <c r="AG45" s="80"/>
    </row>
    <row r="46" spans="1:33" s="81" customFormat="1" ht="15.75" x14ac:dyDescent="0.2">
      <c r="A46" s="80"/>
      <c r="B46" s="150"/>
      <c r="C46" s="3"/>
      <c r="D46" s="152"/>
      <c r="E46" s="136" t="str">
        <f>IF(VLOOKUP(D45,$B$9:$Q$14,11,FALSE)="","",VLOOKUP(D45,$B$9:$Q$14,11,FALSE))</f>
        <v/>
      </c>
      <c r="F46" s="136"/>
      <c r="G46" s="136"/>
      <c r="H46" s="136"/>
      <c r="I46" s="137"/>
      <c r="J46" s="70" t="str">
        <f>IF(OR(K46="",L46=""),"",IF(K46&gt;L46,"V",IF(K46=L46,"","P")))</f>
        <v>P</v>
      </c>
      <c r="K46" s="71">
        <v>13</v>
      </c>
      <c r="L46" s="71">
        <v>21</v>
      </c>
      <c r="M46" s="70" t="str">
        <f>IF(OR(K46="",L46=""),"",IF(L46&gt;K46,"V",IF(K46=L46,"","P")))</f>
        <v>V</v>
      </c>
      <c r="N46" s="148"/>
      <c r="O46" s="136" t="str">
        <f>IF(VLOOKUP(N45,$B$9:$Q$14,11,FALSE)="","",VLOOKUP(N45,$B$9:$Q$14,11,FALSE))</f>
        <v/>
      </c>
      <c r="P46" s="136"/>
      <c r="Q46" s="136"/>
      <c r="R46" s="136"/>
      <c r="S46" s="137"/>
      <c r="U46" s="135"/>
      <c r="V46" s="135"/>
      <c r="AG46" s="80"/>
    </row>
    <row r="47" spans="1:33" s="81" customFormat="1" ht="15.75" x14ac:dyDescent="0.2">
      <c r="A47" s="80"/>
      <c r="B47" s="150"/>
      <c r="C47" s="3"/>
      <c r="D47" s="153"/>
      <c r="E47" s="138" t="str">
        <f>IF(VLOOKUP(D45,$B$9:$D$14,3,FALSE)="","",VLOOKUP((VLOOKUP(D45,$B$9:$D$14,3,FALSE)),[1]Lég!$H$3:$J$30,3,FALSE))</f>
        <v>LA FRONTALIÈRE</v>
      </c>
      <c r="F47" s="139"/>
      <c r="G47" s="139"/>
      <c r="H47" s="139"/>
      <c r="I47" s="140"/>
      <c r="J47" s="70" t="str">
        <f>IF(OR(K47="",L47=""),"",IF(K47&gt;L47,"VS","PS"))</f>
        <v/>
      </c>
      <c r="K47" s="71"/>
      <c r="L47" s="71"/>
      <c r="M47" s="70" t="str">
        <f>IF(OR(K47="",L47=""),"",IF(L47&gt;K47,"VS","PS"))</f>
        <v/>
      </c>
      <c r="N47" s="149"/>
      <c r="O47" s="138" t="str">
        <f>IF(VLOOKUP(N45,$B$9:$D$14,3,FALSE)="","",VLOOKUP((VLOOKUP(N45,$B$9:$D$14,3,FALSE)),[1]Lég!$H$3:$J$30,3,FALSE))</f>
        <v>MT NOTRE-DAME</v>
      </c>
      <c r="P47" s="139"/>
      <c r="Q47" s="139"/>
      <c r="R47" s="139"/>
      <c r="S47" s="140"/>
      <c r="U47" s="135"/>
      <c r="V47" s="135"/>
      <c r="AG47" s="80"/>
    </row>
    <row r="48" spans="1:33" s="81" customFormat="1" ht="6" customHeight="1" x14ac:dyDescent="0.2">
      <c r="A48" s="80"/>
      <c r="D48" s="82"/>
      <c r="E48" s="83"/>
      <c r="F48" s="83"/>
      <c r="G48" s="83"/>
      <c r="H48" s="83"/>
      <c r="I48" s="83"/>
      <c r="J48" s="84"/>
      <c r="K48" s="83"/>
      <c r="L48" s="83"/>
      <c r="M48" s="84"/>
      <c r="N48" s="83"/>
      <c r="O48" s="83"/>
      <c r="P48" s="83"/>
      <c r="Q48" s="83"/>
      <c r="R48" s="83"/>
      <c r="S48" s="83"/>
      <c r="AG48" s="80"/>
    </row>
    <row r="49" spans="1:33" s="81" customFormat="1" ht="15.75" x14ac:dyDescent="0.2">
      <c r="A49" s="80"/>
      <c r="B49" s="150"/>
      <c r="C49" s="3"/>
      <c r="D49" s="151">
        <v>1</v>
      </c>
      <c r="E49" s="136" t="str">
        <f>VLOOKUP(D49,$B$9:$J$14,4,FALSE)</f>
        <v>Adèle Laprise</v>
      </c>
      <c r="F49" s="136"/>
      <c r="G49" s="136"/>
      <c r="H49" s="136"/>
      <c r="I49" s="137"/>
      <c r="J49" s="70" t="str">
        <f>IF(OR(K49="",L49=""),"",IF(K49&gt;L49,"V",IF(K49=L49,"","P")))</f>
        <v>V</v>
      </c>
      <c r="K49" s="71">
        <v>21</v>
      </c>
      <c r="L49" s="71">
        <v>3</v>
      </c>
      <c r="M49" s="70" t="str">
        <f>IF(OR(K49="",L49=""),"",IF(L49&gt;K49,"V",IF(K49=L49,"","P")))</f>
        <v>P</v>
      </c>
      <c r="N49" s="147">
        <v>5</v>
      </c>
      <c r="O49" s="136" t="str">
        <f>VLOOKUP(N49,$B$9:$J$14,4,FALSE)</f>
        <v>Maël Simoneau</v>
      </c>
      <c r="P49" s="136"/>
      <c r="Q49" s="136"/>
      <c r="R49" s="136"/>
      <c r="S49" s="137"/>
      <c r="U49" s="135">
        <f>IF(OR(K49="",L49=""),"",(COUNTIF(J49:J51,"V")*3)+(COUNTIF(J49:J51,"P")*1)+(COUNTIF(J49:J51,"VS")*1))</f>
        <v>6</v>
      </c>
      <c r="V49" s="135">
        <f>IF(OR(K49="",L49=""),"",(COUNTIF(M49:M51,"V")*3)+(COUNTIF(M49:M51,"P")*1)+(COUNTIF(M49:M51,"VS")*1))</f>
        <v>2</v>
      </c>
      <c r="AG49" s="80"/>
    </row>
    <row r="50" spans="1:33" s="81" customFormat="1" ht="15.75" x14ac:dyDescent="0.2">
      <c r="A50" s="80"/>
      <c r="B50" s="150"/>
      <c r="C50" s="3"/>
      <c r="D50" s="152"/>
      <c r="E50" s="136" t="str">
        <f>IF(VLOOKUP(D49,$B$9:$Q$14,11,FALSE)="","",VLOOKUP(D49,$B$9:$Q$14,11,FALSE))</f>
        <v/>
      </c>
      <c r="F50" s="136"/>
      <c r="G50" s="136"/>
      <c r="H50" s="136"/>
      <c r="I50" s="137"/>
      <c r="J50" s="70" t="str">
        <f>IF(OR(K50="",L50=""),"",IF(K50&gt;L50,"V",IF(K50=L50,"","P")))</f>
        <v>V</v>
      </c>
      <c r="K50" s="71">
        <v>21</v>
      </c>
      <c r="L50" s="71">
        <v>3</v>
      </c>
      <c r="M50" s="70" t="str">
        <f>IF(OR(K50="",L50=""),"",IF(L50&gt;K50,"V",IF(K50=L50,"","P")))</f>
        <v>P</v>
      </c>
      <c r="N50" s="148"/>
      <c r="O50" s="136" t="str">
        <f>IF(VLOOKUP(N49,$B$9:$Q$14,11,FALSE)="","",VLOOKUP(N49,$B$9:$Q$14,11,FALSE))</f>
        <v/>
      </c>
      <c r="P50" s="136"/>
      <c r="Q50" s="136"/>
      <c r="R50" s="136"/>
      <c r="S50" s="137"/>
      <c r="U50" s="135"/>
      <c r="V50" s="135"/>
      <c r="AG50" s="80"/>
    </row>
    <row r="51" spans="1:33" s="81" customFormat="1" ht="15.75" x14ac:dyDescent="0.2">
      <c r="A51" s="80"/>
      <c r="B51" s="150"/>
      <c r="C51" s="3"/>
      <c r="D51" s="153"/>
      <c r="E51" s="138" t="str">
        <f>IF(VLOOKUP(D49,$B$9:$D$14,3,FALSE)="","",VLOOKUP((VLOOKUP(D49,$B$9:$D$14,3,FALSE)),[1]Lég!$H$3:$J$30,3,FALSE))</f>
        <v>MT NOTRE-DAME</v>
      </c>
      <c r="F51" s="139"/>
      <c r="G51" s="139"/>
      <c r="H51" s="139"/>
      <c r="I51" s="140"/>
      <c r="J51" s="70" t="str">
        <f>IF(OR(K51="",L51=""),"",IF(K51&gt;L51,"VS","PS"))</f>
        <v/>
      </c>
      <c r="K51" s="71"/>
      <c r="L51" s="71"/>
      <c r="M51" s="70" t="str">
        <f>IF(OR(K51="",L51=""),"",IF(L51&gt;K51,"VS","PS"))</f>
        <v/>
      </c>
      <c r="N51" s="149"/>
      <c r="O51" s="138" t="str">
        <f>IF(VLOOKUP(N49,$B$9:$D$14,3,FALSE)="","",VLOOKUP((VLOOKUP(N49,$B$9:$D$14,3,FALSE)),[1]Lég!$H$3:$J$30,3,FALSE))</f>
        <v>SÉM. SHERBROOKE</v>
      </c>
      <c r="P51" s="139"/>
      <c r="Q51" s="139"/>
      <c r="R51" s="139"/>
      <c r="S51" s="140"/>
      <c r="U51" s="135"/>
      <c r="V51" s="135"/>
      <c r="AG51" s="80"/>
    </row>
    <row r="52" spans="1:33" s="81" customFormat="1" ht="6" customHeight="1" x14ac:dyDescent="0.2">
      <c r="A52" s="80"/>
      <c r="E52" s="85"/>
      <c r="F52" s="85"/>
      <c r="G52" s="85"/>
      <c r="H52" s="85"/>
      <c r="I52" s="85"/>
      <c r="J52" s="84"/>
      <c r="K52" s="85"/>
      <c r="L52" s="85"/>
      <c r="M52" s="84"/>
      <c r="N52" s="85"/>
      <c r="O52" s="85"/>
      <c r="P52" s="85"/>
      <c r="Q52" s="85"/>
      <c r="R52" s="85"/>
      <c r="S52" s="85"/>
      <c r="AG52" s="80"/>
    </row>
    <row r="53" spans="1:33" s="81" customFormat="1" ht="15.75" x14ac:dyDescent="0.2">
      <c r="A53" s="80"/>
      <c r="B53" s="150"/>
      <c r="C53" s="3"/>
      <c r="D53" s="151">
        <v>3</v>
      </c>
      <c r="E53" s="136" t="str">
        <f>VLOOKUP(D53,$B$9:$J$14,4,FALSE)</f>
        <v>Marie-Elyse Mercier</v>
      </c>
      <c r="F53" s="136"/>
      <c r="G53" s="136"/>
      <c r="H53" s="136"/>
      <c r="I53" s="137"/>
      <c r="J53" s="70" t="str">
        <f>IF(OR(K53="",L53=""),"",IF(K53&gt;L53,"V",IF(K53=L53,"","P")))</f>
        <v>P</v>
      </c>
      <c r="K53" s="71">
        <v>11</v>
      </c>
      <c r="L53" s="71">
        <v>21</v>
      </c>
      <c r="M53" s="70" t="str">
        <f>IF(OR(K53="",L53=""),"",IF(L53&gt;K53,"V",IF(K53=L53,"","P")))</f>
        <v>V</v>
      </c>
      <c r="N53" s="147">
        <v>6</v>
      </c>
      <c r="O53" s="136" t="str">
        <f>VLOOKUP(N53,$B$9:$J$14,4,FALSE)</f>
        <v>May-Lann Deschênes</v>
      </c>
      <c r="P53" s="136"/>
      <c r="Q53" s="136"/>
      <c r="R53" s="136"/>
      <c r="S53" s="137"/>
      <c r="U53" s="135">
        <f>IF(OR(K53="",L53=""),"",(COUNTIF(J53:J55,"V")*3)+(COUNTIF(J53:J55,"P")*1)+(COUNTIF(J53:J55,"VS")*1))</f>
        <v>2</v>
      </c>
      <c r="V53" s="135">
        <f>IF(OR(K53="",L53=""),"",(COUNTIF(M53:M55,"V")*3)+(COUNTIF(M53:M55,"P")*1)+(COUNTIF(M53:M55,"VS")*1))</f>
        <v>6</v>
      </c>
      <c r="AG53" s="80"/>
    </row>
    <row r="54" spans="1:33" s="81" customFormat="1" ht="15.75" x14ac:dyDescent="0.2">
      <c r="A54" s="80"/>
      <c r="B54" s="150"/>
      <c r="C54" s="3"/>
      <c r="D54" s="152"/>
      <c r="E54" s="136" t="str">
        <f>IF(VLOOKUP(D53,$B$9:$Q$14,11,FALSE)="","",VLOOKUP(D53,$B$9:$Q$14,11,FALSE))</f>
        <v/>
      </c>
      <c r="F54" s="136"/>
      <c r="G54" s="136"/>
      <c r="H54" s="136"/>
      <c r="I54" s="137"/>
      <c r="J54" s="70" t="str">
        <f>IF(OR(K54="",L54=""),"",IF(K54&gt;L54,"V",IF(K54=L54,"","P")))</f>
        <v>P</v>
      </c>
      <c r="K54" s="71">
        <v>17</v>
      </c>
      <c r="L54" s="71">
        <v>21</v>
      </c>
      <c r="M54" s="70" t="str">
        <f>IF(OR(K54="",L54=""),"",IF(L54&gt;K54,"V",IF(K54=L54,"","P")))</f>
        <v>V</v>
      </c>
      <c r="N54" s="148"/>
      <c r="O54" s="136" t="str">
        <f>IF(VLOOKUP(N53,$B$9:$Q$14,11,FALSE)="","",VLOOKUP(N53,$B$9:$Q$14,11,FALSE))</f>
        <v/>
      </c>
      <c r="P54" s="136"/>
      <c r="Q54" s="136"/>
      <c r="R54" s="136"/>
      <c r="S54" s="137"/>
      <c r="U54" s="135"/>
      <c r="V54" s="135"/>
      <c r="AG54" s="80"/>
    </row>
    <row r="55" spans="1:33" s="81" customFormat="1" ht="15.75" x14ac:dyDescent="0.2">
      <c r="A55" s="80"/>
      <c r="B55" s="150"/>
      <c r="C55" s="3"/>
      <c r="D55" s="153"/>
      <c r="E55" s="138" t="str">
        <f>IF(VLOOKUP(D53,$B$9:$D$14,3,FALSE)="","",VLOOKUP((VLOOKUP(D53,$B$9:$D$14,3,FALSE)),[1]Lég!$H$3:$J$30,3,FALSE))</f>
        <v>MT NOTRE-DAME</v>
      </c>
      <c r="F55" s="139"/>
      <c r="G55" s="139"/>
      <c r="H55" s="139"/>
      <c r="I55" s="140"/>
      <c r="J55" s="70" t="str">
        <f>IF(OR(K55="",L55=""),"",IF(K55&gt;L55,"VS","PS"))</f>
        <v/>
      </c>
      <c r="K55" s="71"/>
      <c r="L55" s="71"/>
      <c r="M55" s="70" t="str">
        <f>IF(OR(K55="",L55=""),"",IF(L55&gt;K55,"VS","PS"))</f>
        <v/>
      </c>
      <c r="N55" s="149"/>
      <c r="O55" s="138" t="str">
        <f>IF(VLOOKUP(N53,$B$9:$D$14,3,FALSE)="","",VLOOKUP((VLOOKUP(N53,$B$9:$D$14,3,FALSE)),[1]Lég!$H$3:$J$30,3,FALSE))</f>
        <v>MT NOTRE-DAME</v>
      </c>
      <c r="P55" s="139"/>
      <c r="Q55" s="139"/>
      <c r="R55" s="139"/>
      <c r="S55" s="140"/>
      <c r="U55" s="135"/>
      <c r="V55" s="135"/>
      <c r="AG55" s="80"/>
    </row>
    <row r="56" spans="1:33" s="81" customFormat="1" ht="6" customHeight="1" x14ac:dyDescent="0.2">
      <c r="A56" s="80"/>
      <c r="D56" s="82"/>
      <c r="E56" s="83"/>
      <c r="F56" s="83"/>
      <c r="G56" s="83"/>
      <c r="H56" s="83"/>
      <c r="I56" s="83"/>
      <c r="J56" s="84"/>
      <c r="K56" s="83"/>
      <c r="L56" s="83"/>
      <c r="M56" s="84"/>
      <c r="N56" s="83"/>
      <c r="O56" s="83"/>
      <c r="P56" s="83"/>
      <c r="Q56" s="83"/>
      <c r="R56" s="83"/>
      <c r="S56" s="83"/>
      <c r="AG56" s="80"/>
    </row>
    <row r="57" spans="1:33" s="81" customFormat="1" ht="15.75" x14ac:dyDescent="0.2">
      <c r="A57" s="80"/>
      <c r="B57" s="150"/>
      <c r="C57" s="3"/>
      <c r="D57" s="151">
        <v>4</v>
      </c>
      <c r="E57" s="136" t="str">
        <f>VLOOKUP(D57,$B$9:$J$14,4,FALSE)</f>
        <v>Annabelle Dion-Charbonneau</v>
      </c>
      <c r="F57" s="136"/>
      <c r="G57" s="136"/>
      <c r="H57" s="136"/>
      <c r="I57" s="137"/>
      <c r="J57" s="70" t="str">
        <f>IF(OR(K57="",L57=""),"",IF(K57&gt;L57,"V",IF(K57=L57,"","P")))</f>
        <v>V</v>
      </c>
      <c r="K57" s="71">
        <v>21</v>
      </c>
      <c r="L57" s="71">
        <v>6</v>
      </c>
      <c r="M57" s="70" t="str">
        <f>IF(OR(K57="",L57=""),"",IF(L57&gt;K57,"V",IF(K57=L57,"","P")))</f>
        <v>P</v>
      </c>
      <c r="N57" s="147">
        <v>5</v>
      </c>
      <c r="O57" s="136" t="str">
        <f>VLOOKUP(N57,$B$9:$J$14,4,FALSE)</f>
        <v>Maël Simoneau</v>
      </c>
      <c r="P57" s="136"/>
      <c r="Q57" s="136"/>
      <c r="R57" s="136"/>
      <c r="S57" s="137"/>
      <c r="U57" s="135">
        <f>IF(OR(K57="",L57=""),"",(COUNTIF(J57:J59,"V")*3)+(COUNTIF(J57:J59,"P")*1)+(COUNTIF(J57:J59,"VS")*1))</f>
        <v>6</v>
      </c>
      <c r="V57" s="135">
        <f>IF(OR(K57="",L57=""),"",(COUNTIF(M57:M59,"V")*3)+(COUNTIF(M57:M59,"P")*1)+(COUNTIF(M57:M59,"VS")*1))</f>
        <v>2</v>
      </c>
      <c r="AG57" s="80"/>
    </row>
    <row r="58" spans="1:33" s="81" customFormat="1" ht="15.75" x14ac:dyDescent="0.2">
      <c r="A58" s="80"/>
      <c r="B58" s="150"/>
      <c r="C58" s="3"/>
      <c r="D58" s="152"/>
      <c r="E58" s="136" t="str">
        <f>IF(VLOOKUP(D57,$B$9:$Q$14,11,FALSE)="","",VLOOKUP(D57,$B$9:$Q$14,11,FALSE))</f>
        <v/>
      </c>
      <c r="F58" s="136"/>
      <c r="G58" s="136"/>
      <c r="H58" s="136"/>
      <c r="I58" s="137"/>
      <c r="J58" s="70" t="str">
        <f>IF(OR(K58="",L58=""),"",IF(K58&gt;L58,"V",IF(K58=L58,"","P")))</f>
        <v>V</v>
      </c>
      <c r="K58" s="71">
        <v>21</v>
      </c>
      <c r="L58" s="71">
        <v>13</v>
      </c>
      <c r="M58" s="70" t="str">
        <f>IF(OR(K58="",L58=""),"",IF(L58&gt;K58,"V",IF(K58=L58,"","P")))</f>
        <v>P</v>
      </c>
      <c r="N58" s="148"/>
      <c r="O58" s="136" t="str">
        <f>IF(VLOOKUP(N57,$B$9:$Q$14,11,FALSE)="","",VLOOKUP(N57,$B$9:$Q$14,11,FALSE))</f>
        <v/>
      </c>
      <c r="P58" s="136"/>
      <c r="Q58" s="136"/>
      <c r="R58" s="136"/>
      <c r="S58" s="137"/>
      <c r="U58" s="135"/>
      <c r="V58" s="135"/>
      <c r="AG58" s="80"/>
    </row>
    <row r="59" spans="1:33" s="81" customFormat="1" ht="15.75" x14ac:dyDescent="0.2">
      <c r="A59" s="80"/>
      <c r="B59" s="150"/>
      <c r="C59" s="3"/>
      <c r="D59" s="153"/>
      <c r="E59" s="138" t="str">
        <f>IF(VLOOKUP(D57,$B$9:$D$14,3,FALSE)="","",VLOOKUP((VLOOKUP(D57,$B$9:$D$14,3,FALSE)),[1]Lég!$H$3:$J$30,3,FALSE))</f>
        <v>LA MONTÉE</v>
      </c>
      <c r="F59" s="139"/>
      <c r="G59" s="139"/>
      <c r="H59" s="139"/>
      <c r="I59" s="140"/>
      <c r="J59" s="70" t="str">
        <f>IF(OR(K59="",L59=""),"",IF(K59&gt;L59,"VS","PS"))</f>
        <v/>
      </c>
      <c r="K59" s="71"/>
      <c r="L59" s="71"/>
      <c r="M59" s="70" t="str">
        <f>IF(OR(K59="",L59=""),"",IF(L59&gt;K59,"VS","PS"))</f>
        <v/>
      </c>
      <c r="N59" s="149"/>
      <c r="O59" s="138" t="str">
        <f>IF(VLOOKUP(N57,$B$9:$D$14,3,FALSE)="","",VLOOKUP((VLOOKUP(N57,$B$9:$D$14,3,FALSE)),[1]Lég!$H$3:$J$30,3,FALSE))</f>
        <v>SÉM. SHERBROOKE</v>
      </c>
      <c r="P59" s="139"/>
      <c r="Q59" s="139"/>
      <c r="R59" s="139"/>
      <c r="S59" s="140"/>
      <c r="U59" s="135"/>
      <c r="V59" s="135"/>
      <c r="AG59" s="80"/>
    </row>
    <row r="60" spans="1:33" s="81" customFormat="1" ht="6" customHeight="1" x14ac:dyDescent="0.2">
      <c r="A60" s="80"/>
      <c r="E60" s="85"/>
      <c r="F60" s="85"/>
      <c r="G60" s="85"/>
      <c r="H60" s="85"/>
      <c r="I60" s="85"/>
      <c r="J60" s="84"/>
      <c r="K60" s="85"/>
      <c r="L60" s="85"/>
      <c r="M60" s="84"/>
      <c r="N60" s="85"/>
      <c r="O60" s="85"/>
      <c r="P60" s="85"/>
      <c r="Q60" s="85"/>
      <c r="R60" s="85"/>
      <c r="S60" s="85"/>
      <c r="AG60" s="80"/>
    </row>
    <row r="61" spans="1:33" s="81" customFormat="1" ht="15.75" x14ac:dyDescent="0.2">
      <c r="A61" s="80"/>
      <c r="B61" s="150"/>
      <c r="C61" s="3"/>
      <c r="D61" s="151">
        <v>1</v>
      </c>
      <c r="E61" s="136" t="str">
        <f>VLOOKUP(D61,$B$9:$J$14,4,FALSE)</f>
        <v>Adèle Laprise</v>
      </c>
      <c r="F61" s="136"/>
      <c r="G61" s="136"/>
      <c r="H61" s="136"/>
      <c r="I61" s="137"/>
      <c r="J61" s="70" t="str">
        <f>IF(OR(K61="",L61=""),"",IF(K61&gt;L61,"V",IF(K61=L61,"","P")))</f>
        <v>V</v>
      </c>
      <c r="K61" s="71">
        <v>21</v>
      </c>
      <c r="L61" s="71">
        <v>8</v>
      </c>
      <c r="M61" s="70" t="str">
        <f>IF(OR(K61="",L61=""),"",IF(L61&gt;K61,"V",IF(K61=L61,"","P")))</f>
        <v>P</v>
      </c>
      <c r="N61" s="147">
        <v>2</v>
      </c>
      <c r="O61" s="136" t="str">
        <f>VLOOKUP(N61,$B$9:$J$14,4,FALSE)</f>
        <v>Elie Labbé</v>
      </c>
      <c r="P61" s="136"/>
      <c r="Q61" s="136"/>
      <c r="R61" s="136"/>
      <c r="S61" s="137"/>
      <c r="U61" s="135">
        <f>IF(OR(K61="",L61=""),"",(COUNTIF(J61:J63,"V")*3)+(COUNTIF(J61:J63,"P")*1)+(COUNTIF(J61:J63,"VS")*1))</f>
        <v>6</v>
      </c>
      <c r="V61" s="135">
        <f>IF(OR(K61="",L61=""),"",(COUNTIF(M61:M63,"V")*3)+(COUNTIF(M61:M63,"P")*1)+(COUNTIF(M61:M63,"VS")*1))</f>
        <v>2</v>
      </c>
      <c r="AG61" s="80"/>
    </row>
    <row r="62" spans="1:33" s="81" customFormat="1" ht="15.75" x14ac:dyDescent="0.2">
      <c r="A62" s="80"/>
      <c r="B62" s="150"/>
      <c r="C62" s="3"/>
      <c r="D62" s="152"/>
      <c r="E62" s="136" t="str">
        <f>IF(VLOOKUP(D61,$B$9:$Q$14,11,FALSE)="","",VLOOKUP(D61,$B$9:$Q$14,11,FALSE))</f>
        <v/>
      </c>
      <c r="F62" s="136"/>
      <c r="G62" s="136"/>
      <c r="H62" s="136"/>
      <c r="I62" s="137"/>
      <c r="J62" s="70" t="str">
        <f>IF(OR(K62="",L62=""),"",IF(K62&gt;L62,"V",IF(K62=L62,"","P")))</f>
        <v>V</v>
      </c>
      <c r="K62" s="71">
        <v>21</v>
      </c>
      <c r="L62" s="71">
        <v>7</v>
      </c>
      <c r="M62" s="70" t="str">
        <f>IF(OR(K62="",L62=""),"",IF(L62&gt;K62,"V",IF(K62=L62,"","P")))</f>
        <v>P</v>
      </c>
      <c r="N62" s="148"/>
      <c r="O62" s="136" t="str">
        <f>IF(VLOOKUP(N61,$B$9:$Q$14,11,FALSE)="","",VLOOKUP(N61,$B$9:$Q$14,11,FALSE))</f>
        <v/>
      </c>
      <c r="P62" s="136"/>
      <c r="Q62" s="136"/>
      <c r="R62" s="136"/>
      <c r="S62" s="137"/>
      <c r="U62" s="135"/>
      <c r="V62" s="135"/>
      <c r="AG62" s="80"/>
    </row>
    <row r="63" spans="1:33" s="81" customFormat="1" ht="15.75" x14ac:dyDescent="0.2">
      <c r="A63" s="80"/>
      <c r="B63" s="150"/>
      <c r="C63" s="3"/>
      <c r="D63" s="153"/>
      <c r="E63" s="138" t="str">
        <f>IF(VLOOKUP(D61,$B$9:$D$14,3,FALSE)="","",VLOOKUP((VLOOKUP(D61,$B$9:$D$14,3,FALSE)),[1]Lég!$H$3:$J$30,3,FALSE))</f>
        <v>MT NOTRE-DAME</v>
      </c>
      <c r="F63" s="139"/>
      <c r="G63" s="139"/>
      <c r="H63" s="139"/>
      <c r="I63" s="140"/>
      <c r="J63" s="70" t="str">
        <f>IF(OR(K63="",L63=""),"",IF(K63&gt;L63,"VS","PS"))</f>
        <v/>
      </c>
      <c r="K63" s="71"/>
      <c r="L63" s="71"/>
      <c r="M63" s="70" t="str">
        <f>IF(OR(K63="",L63=""),"",IF(L63&gt;K63,"VS","PS"))</f>
        <v/>
      </c>
      <c r="N63" s="149"/>
      <c r="O63" s="138" t="str">
        <f>IF(VLOOKUP(N61,$B$9:$D$14,3,FALSE)="","",VLOOKUP((VLOOKUP(N61,$B$9:$D$14,3,FALSE)),[1]Lég!$H$3:$J$30,3,FALSE))</f>
        <v>LA FRONTALIÈRE</v>
      </c>
      <c r="P63" s="139"/>
      <c r="Q63" s="139"/>
      <c r="R63" s="139"/>
      <c r="S63" s="140"/>
      <c r="U63" s="135"/>
      <c r="V63" s="135"/>
      <c r="AG63" s="80"/>
    </row>
    <row r="64" spans="1:33" s="81" customFormat="1" ht="11.25" x14ac:dyDescent="0.2">
      <c r="A64" s="80"/>
      <c r="AG64" s="80"/>
    </row>
    <row r="65" spans="1:33" s="81" customFormat="1" ht="11.25" x14ac:dyDescent="0.2">
      <c r="A65" s="80"/>
      <c r="AG65" s="80"/>
    </row>
    <row r="66" spans="1:33" s="81" customFormat="1" ht="11.25" x14ac:dyDescent="0.2">
      <c r="A66" s="80"/>
      <c r="AG66" s="80"/>
    </row>
    <row r="67" spans="1:33" s="81" customFormat="1" ht="11.25" x14ac:dyDescent="0.2">
      <c r="A67" s="80"/>
      <c r="AG67" s="80"/>
    </row>
    <row r="68" spans="1:33" s="81" customFormat="1" ht="11.25" x14ac:dyDescent="0.2">
      <c r="A68" s="80"/>
      <c r="AG68" s="80"/>
    </row>
    <row r="69" spans="1:33" s="81" customFormat="1" ht="11.25" x14ac:dyDescent="0.2">
      <c r="A69" s="80"/>
      <c r="AG69" s="80"/>
    </row>
    <row r="70" spans="1:33" s="81" customFormat="1" ht="11.25" x14ac:dyDescent="0.2">
      <c r="A70" s="80"/>
      <c r="AG70" s="80"/>
    </row>
    <row r="71" spans="1:33" s="81" customFormat="1" ht="11.25" x14ac:dyDescent="0.2">
      <c r="A71" s="80"/>
      <c r="AG71" s="80"/>
    </row>
    <row r="72" spans="1:33" s="81" customFormat="1" ht="11.25" x14ac:dyDescent="0.2">
      <c r="A72" s="80"/>
      <c r="AG72" s="80"/>
    </row>
    <row r="73" spans="1:33" s="81" customFormat="1" ht="11.25" x14ac:dyDescent="0.2">
      <c r="A73" s="80"/>
      <c r="AG73" s="80"/>
    </row>
    <row r="74" spans="1:33" s="81" customFormat="1" ht="11.25" x14ac:dyDescent="0.2">
      <c r="A74" s="80"/>
      <c r="AG74" s="80"/>
    </row>
    <row r="75" spans="1:33" s="81" customFormat="1" ht="11.25" x14ac:dyDescent="0.2">
      <c r="A75" s="80"/>
      <c r="AG75" s="80"/>
    </row>
    <row r="76" spans="1:33" s="81" customFormat="1" ht="11.25" x14ac:dyDescent="0.2">
      <c r="A76" s="80"/>
      <c r="AG76" s="80"/>
    </row>
    <row r="77" spans="1:33" s="81" customFormat="1" ht="11.25" x14ac:dyDescent="0.2">
      <c r="A77" s="80"/>
      <c r="AG77" s="80"/>
    </row>
    <row r="78" spans="1:33" s="81" customFormat="1" ht="11.25" x14ac:dyDescent="0.2">
      <c r="A78" s="80"/>
      <c r="AG78" s="80"/>
    </row>
    <row r="79" spans="1:33" s="81" customFormat="1" ht="11.25" x14ac:dyDescent="0.2">
      <c r="A79" s="80"/>
      <c r="AG79" s="80"/>
    </row>
    <row r="80" spans="1:33" s="81" customFormat="1" ht="11.25" x14ac:dyDescent="0.2">
      <c r="A80" s="80"/>
      <c r="AG80" s="80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36" priority="37">
      <formula>B2=VLOOKUP("X4",$A$9:$L$15,5,FALSE)</formula>
    </cfRule>
    <cfRule type="expression" dxfId="35" priority="38">
      <formula>B2=VLOOKUP("X3",$A$9:$L$15,5,FALSE)</formula>
    </cfRule>
    <cfRule type="expression" dxfId="34" priority="39">
      <formula>B2=VLOOKUP("X1",$A$9:$E$15,5,FALSE)</formula>
    </cfRule>
    <cfRule type="expression" dxfId="33" priority="40">
      <formula>B2=VLOOKUP("X2",$A$9:$L$15,5,FALSE)</formula>
    </cfRule>
  </conditionalFormatting>
  <conditionalFormatting sqref="B5:F6">
    <cfRule type="expression" dxfId="32" priority="15">
      <formula>B5=VLOOKUP("X1",$A$9:$J$13,5,FALSE)</formula>
    </cfRule>
    <cfRule type="expression" dxfId="31" priority="16">
      <formula>B5=VLOOKUP("X2",$A$9:$J$13,5,FALSE)</formula>
    </cfRule>
    <cfRule type="expression" dxfId="30" priority="17">
      <formula>B5=VLOOKUP("X3",$A$9:$J$13,5,FALSE)</formula>
    </cfRule>
    <cfRule type="expression" dxfId="29" priority="18">
      <formula>B5=VLOOKUP("X4",$A$9:$J$13,5,FALSE)</formula>
    </cfRule>
  </conditionalFormatting>
  <conditionalFormatting sqref="B1:S1 C2:C3 J2:S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28" priority="36">
      <formula>B1=VLOOKUP("X1",$A$9:$J$15,5,FALSE)</formula>
    </cfRule>
  </conditionalFormatting>
  <conditionalFormatting sqref="D2:I3">
    <cfRule type="expression" dxfId="27" priority="19">
      <formula>D2=VLOOKUP("X5",$A$9:$J$13,5,FALSE)</formula>
    </cfRule>
    <cfRule type="expression" dxfId="26" priority="20">
      <formula>D2=VLOOKUP("X4",$A$9:$J$13,5,FALSE)</formula>
    </cfRule>
    <cfRule type="expression" dxfId="25" priority="21">
      <formula>D2=VLOOKUP("X3",$A$9:$J$13,5,FALSE)</formula>
    </cfRule>
    <cfRule type="expression" dxfId="24" priority="22">
      <formula>D2=VLOOKUP("X2",$A$9:$J$13,5,FALSE)</formula>
    </cfRule>
    <cfRule type="expression" dxfId="23" priority="23">
      <formula>D2=VLOOKUP("X1",$A$9:$J$12,5,FALSE)</formula>
    </cfRule>
  </conditionalFormatting>
  <conditionalFormatting sqref="D9:J11">
    <cfRule type="expression" dxfId="22" priority="1">
      <formula>D9=VLOOKUP("X5",$A$9:$J$13,5,FALSE)</formula>
    </cfRule>
    <cfRule type="expression" dxfId="21" priority="2">
      <formula>D9=VLOOKUP("X4",$A$9:$J$13,5,FALSE)</formula>
    </cfRule>
    <cfRule type="expression" dxfId="20" priority="3">
      <formula>D9=VLOOKUP("X3",$A$9:$J$13,5,FALSE)</formula>
    </cfRule>
    <cfRule type="expression" dxfId="19" priority="4">
      <formula>D9=VLOOKUP("X2",$A$9:$J$13,5,FALSE)</formula>
    </cfRule>
    <cfRule type="expression" dxfId="18" priority="5">
      <formula>D9=VLOOKUP("X1",$A$9:$J$12,5,FALSE)</formula>
    </cfRule>
  </conditionalFormatting>
  <conditionalFormatting sqref="D12:J14">
    <cfRule type="expression" dxfId="17" priority="30">
      <formula>D12=VLOOKUP("X6",$A$9:$J$15,5,FALSE)</formula>
    </cfRule>
    <cfRule type="expression" dxfId="16" priority="29">
      <formula>D12=VLOOKUP("X7",$A$9:$J$15,5,FALSE)</formula>
    </cfRule>
    <cfRule type="expression" dxfId="15" priority="31">
      <formula>D12=VLOOKUP("X5",$A$9:$J$15,5,FALSE)</formula>
    </cfRule>
    <cfRule type="expression" dxfId="14" priority="32">
      <formula>D12=VLOOKUP("X4",$A$9:$J$15,5,FALSE)</formula>
    </cfRule>
    <cfRule type="expression" dxfId="13" priority="33">
      <formula>D12=VLOOKUP("X3",$A$9:$J$15,5,FALSE)</formula>
    </cfRule>
    <cfRule type="expression" dxfId="12" priority="34">
      <formula>D12=VLOOKUP("X2",$A$9:$J$15,5,FALSE)</formula>
    </cfRule>
    <cfRule type="expression" dxfId="11" priority="35">
      <formula>D12=VLOOKUP("X1",$A$9:$J$15,5,FALSE)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10" priority="24">
      <formula>E19=VLOOKUP("X5",$A$9:$J$13,5,FALSE)</formula>
    </cfRule>
    <cfRule type="expression" dxfId="9" priority="25">
      <formula>E19=VLOOKUP("X4",$A$9:$J$13,5,FALSE)</formula>
    </cfRule>
    <cfRule type="expression" dxfId="8" priority="26">
      <formula>E19=VLOOKUP("X3",$A$9:$J$13,5,FALSE)</formula>
    </cfRule>
    <cfRule type="expression" dxfId="7" priority="27">
      <formula>E19=VLOOKUP("X2",$A$9:$J$13,5,FALSE)</formula>
    </cfRule>
    <cfRule type="expression" dxfId="6" priority="28">
      <formula>E19=VLOOKUP("X1",$A$9:$J$12,5,FALSE)</formula>
    </cfRule>
  </conditionalFormatting>
  <conditionalFormatting sqref="E8:Q8">
    <cfRule type="expression" dxfId="5" priority="7">
      <formula>E8=VLOOKUP("X1",$A$9:$J$13,5,FALSE)</formula>
    </cfRule>
    <cfRule type="expression" dxfId="4" priority="6">
      <formula>E8=VLOOKUP("X2",$A$9:$J$13,5,FALSE)</formula>
    </cfRule>
  </conditionalFormatting>
  <conditionalFormatting sqref="J2:S3 B1:S1 C2:C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3" priority="43">
      <formula>B1=VLOOKUP("X2",$A$9:$L$15,5,FALSE)</formula>
    </cfRule>
    <cfRule type="expression" dxfId="2" priority="44">
      <formula>B1=VLOOKUP("X3",$A$9:$L$15,5,FALSE)</formula>
    </cfRule>
  </conditionalFormatting>
  <conditionalFormatting sqref="K2:M3">
    <cfRule type="expression" dxfId="1" priority="41">
      <formula>K2=VLOOKUP("X2",$A$9:$J$13,5,FALSE)</formula>
    </cfRule>
    <cfRule type="expression" dxfId="0" priority="42">
      <formula>K2=VLOOKUP("X1",$A$9:$J$12,5,FALSE)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19</vt:i4>
      </vt:variant>
    </vt:vector>
  </HeadingPairs>
  <TitlesOfParts>
    <vt:vector size="23" baseType="lpstr">
      <vt:lpstr>Lég</vt:lpstr>
      <vt:lpstr>SF3</vt:lpstr>
      <vt:lpstr>SF4-1</vt:lpstr>
      <vt:lpstr>SF4-2</vt:lpstr>
      <vt:lpstr>'SF3'!CM</vt:lpstr>
      <vt:lpstr>'SF4-1'!CM</vt:lpstr>
      <vt:lpstr>'SF4-2'!CM</vt:lpstr>
      <vt:lpstr>'SF3'!droite</vt:lpstr>
      <vt:lpstr>'SF4-1'!droite</vt:lpstr>
      <vt:lpstr>'SF4-2'!droite</vt:lpstr>
      <vt:lpstr>'SF3'!gauche</vt:lpstr>
      <vt:lpstr>'SF4-1'!gauche</vt:lpstr>
      <vt:lpstr>'SF4-2'!gauche</vt:lpstr>
      <vt:lpstr>'SF3'!titre</vt:lpstr>
      <vt:lpstr>'SF4-1'!titre</vt:lpstr>
      <vt:lpstr>'SF4-2'!titre</vt:lpstr>
      <vt:lpstr>'SF3'!TOURNOI</vt:lpstr>
      <vt:lpstr>'SF4-1'!TOURNOI</vt:lpstr>
      <vt:lpstr>'SF4-2'!TOURNOI</vt:lpstr>
      <vt:lpstr>Lég!Zone_d_impression</vt:lpstr>
      <vt:lpstr>'SF3'!Zone_d_impression</vt:lpstr>
      <vt:lpstr>'SF4-1'!Zone_d_impression</vt:lpstr>
      <vt:lpstr>'SF4-2'!Zone_d_impression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2024-10-26T11:06:51Z</cp:lastPrinted>
  <dcterms:created xsi:type="dcterms:W3CDTF">2021-11-11T02:01:12Z</dcterms:created>
  <dcterms:modified xsi:type="dcterms:W3CDTF">2024-10-27T19:56:05Z</dcterms:modified>
</cp:coreProperties>
</file>